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01.02.2011" sheetId="1" r:id="rId1"/>
  </sheets>
  <definedNames>
    <definedName name="_xlnm.Print_Area" localSheetId="0">'01.02.2011'!$A$1:$X$56</definedName>
  </definedNames>
  <calcPr fullCalcOnLoad="1"/>
</workbook>
</file>

<file path=xl/sharedStrings.xml><?xml version="1.0" encoding="utf-8"?>
<sst xmlns="http://schemas.openxmlformats.org/spreadsheetml/2006/main" count="261" uniqueCount="108">
  <si>
    <t>Крапива</t>
  </si>
  <si>
    <t>Ромашка</t>
  </si>
  <si>
    <t>х</t>
  </si>
  <si>
    <t>Липовый цвет</t>
  </si>
  <si>
    <t xml:space="preserve">Вишня </t>
  </si>
  <si>
    <t>Репейник</t>
  </si>
  <si>
    <t>Роза</t>
  </si>
  <si>
    <t>Персик</t>
  </si>
  <si>
    <t>Апельсин</t>
  </si>
  <si>
    <t>Хвоя</t>
  </si>
  <si>
    <t>Алоэ</t>
  </si>
  <si>
    <t>Маракуя</t>
  </si>
  <si>
    <t>Яблоко</t>
  </si>
  <si>
    <t>Лимон</t>
  </si>
  <si>
    <t>Брусника</t>
  </si>
  <si>
    <t>Дыня</t>
  </si>
  <si>
    <t>Жасмин</t>
  </si>
  <si>
    <t>Мед</t>
  </si>
  <si>
    <t>Ландыш</t>
  </si>
  <si>
    <t>Мята</t>
  </si>
  <si>
    <t>Сирень</t>
  </si>
  <si>
    <t>Череда</t>
  </si>
  <si>
    <t>Антинакипь</t>
  </si>
  <si>
    <t>Морской бриз</t>
  </si>
  <si>
    <t>1л</t>
  </si>
  <si>
    <t>Липа</t>
  </si>
  <si>
    <t>Лесная земляника</t>
  </si>
  <si>
    <t>Зеленое яблоко</t>
  </si>
  <si>
    <t>Итого кор-к по Р.Н.</t>
  </si>
  <si>
    <t>Луговой клевер</t>
  </si>
  <si>
    <t>Антибактериальная</t>
  </si>
  <si>
    <t>Цветочный</t>
  </si>
  <si>
    <t>Общий вес</t>
  </si>
  <si>
    <t xml:space="preserve">дата заказа  </t>
  </si>
  <si>
    <t xml:space="preserve">дата отгрузки  </t>
  </si>
  <si>
    <t>Киви</t>
  </si>
  <si>
    <t>Фруктовый микс</t>
  </si>
  <si>
    <t>7 трав</t>
  </si>
  <si>
    <t xml:space="preserve"> </t>
  </si>
  <si>
    <t xml:space="preserve">             БЛАНК ЗАКАЗА для ООО "Русская нота"</t>
  </si>
  <si>
    <t xml:space="preserve">город </t>
  </si>
  <si>
    <t>шампунь Утро 0,5 гр</t>
  </si>
  <si>
    <t>шампунь Утро 1л.</t>
  </si>
  <si>
    <t xml:space="preserve">Санитарный </t>
  </si>
  <si>
    <t>Жидкое мыло "Capri" дозатор</t>
  </si>
  <si>
    <t>Жидкое мыло "Sante" дозатор</t>
  </si>
  <si>
    <t>С морскими минерал.</t>
  </si>
  <si>
    <t>Мёд и молоко</t>
  </si>
  <si>
    <t>пена д/ванн Ракушка 0,5 гр.</t>
  </si>
  <si>
    <t>Общий объём</t>
  </si>
  <si>
    <t>Антибактериальный</t>
  </si>
  <si>
    <t xml:space="preserve">фирма   </t>
  </si>
  <si>
    <t>шампунь Лесная поляна NEW</t>
  </si>
  <si>
    <t>БЫТОВАЯ ХИМИЯ</t>
  </si>
  <si>
    <t xml:space="preserve">Фитошампунь 1 л </t>
  </si>
  <si>
    <t xml:space="preserve">д/посуды Пчелка-Гель </t>
  </si>
  <si>
    <t xml:space="preserve">д/посуды "SUNNY" </t>
  </si>
  <si>
    <t>пенад/ванн Ракушка 1л.</t>
  </si>
  <si>
    <t xml:space="preserve">д/посуды "МАХ 3" </t>
  </si>
  <si>
    <t>Ополаскиватели д/белья</t>
  </si>
  <si>
    <t>МАХ 3 Альпийская свежесть</t>
  </si>
  <si>
    <t>МАХ 3 Луговые травы</t>
  </si>
  <si>
    <t>МАХ 3 Весенняя сирень</t>
  </si>
  <si>
    <t>Заботливая Пчёлка - универсальная</t>
  </si>
  <si>
    <t xml:space="preserve"> ЗаботливаяПчёлка  - для линолиума</t>
  </si>
  <si>
    <t>Заботливая Пчёлка  - для ковров</t>
  </si>
  <si>
    <t>Заботливая Пчёлка  -для чистки плит</t>
  </si>
  <si>
    <t>Заботливая Пчёлка  -антинакипь</t>
  </si>
  <si>
    <t>Крот-таран</t>
  </si>
  <si>
    <t>Нержавейка (пуш-пулл)</t>
  </si>
  <si>
    <t>Жидкое мыло "Capri" пуш-пулл</t>
  </si>
  <si>
    <t>Заботливая Пчёлка - для стекол ТРИГГЕР</t>
  </si>
  <si>
    <t xml:space="preserve">Яблоко </t>
  </si>
  <si>
    <t xml:space="preserve">                </t>
  </si>
  <si>
    <t>"Яблоки на снегу"</t>
  </si>
  <si>
    <t>"Морозная рябина"</t>
  </si>
  <si>
    <t>Бланк заказов ООО"Русская нота"</t>
  </si>
  <si>
    <t>МАХ 3 Цветы сакуры</t>
  </si>
  <si>
    <t xml:space="preserve">         д/стёкол</t>
  </si>
  <si>
    <t>Сода кальцинированная</t>
  </si>
  <si>
    <t>Санитарный-1полиэтилен</t>
  </si>
  <si>
    <t>Санитарный-1туба</t>
  </si>
  <si>
    <t>Жидкое мыло "Capri"- 5литров</t>
  </si>
  <si>
    <t xml:space="preserve">Пена д/ванн Лесная поляна </t>
  </si>
  <si>
    <t>тонизирующая</t>
  </si>
  <si>
    <t>расслабляющая</t>
  </si>
  <si>
    <t>д/посуды "SUNNY" канистра</t>
  </si>
  <si>
    <t>д/посуды "МАХ 3" канистра</t>
  </si>
  <si>
    <t>Пена д/ванн Фито 1л.</t>
  </si>
  <si>
    <t>Сурджа-люкс</t>
  </si>
  <si>
    <t>Скайдра-люкс</t>
  </si>
  <si>
    <t>Белизна</t>
  </si>
  <si>
    <t xml:space="preserve">                                                 Чистящие порошки и пасты</t>
  </si>
  <si>
    <t>Пемоксоль-М туба лимон</t>
  </si>
  <si>
    <t>Пемоксоль-М туба яблоко</t>
  </si>
  <si>
    <t>Стиральный порошок</t>
  </si>
  <si>
    <t>Лотос М автомат</t>
  </si>
  <si>
    <t>Лотос М универсал</t>
  </si>
  <si>
    <t>x</t>
  </si>
  <si>
    <t>Соль для ванн</t>
  </si>
  <si>
    <t>Розмарин</t>
  </si>
  <si>
    <t>Лаванда</t>
  </si>
  <si>
    <t xml:space="preserve"> Крапива</t>
  </si>
  <si>
    <t xml:space="preserve"> Ромашка</t>
  </si>
  <si>
    <t>Пихта</t>
  </si>
  <si>
    <t>Шалфей</t>
  </si>
  <si>
    <t>Белизна - гель</t>
  </si>
  <si>
    <t>Domproff чистящее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</si>
</sst>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* #,##0.00\ &quot;ðóá&quot;_-;\-* #,##0.00\ &quot;ðóá&quot;_-;_-* &quot;-&quot;??\ &quot;ðóá&quot;_-;_-@_-"/>
    <numFmt numFmtId="168" formatCode="_-* #,##0\ &quot;ðóá&quot;_-;\-* #,##0\ &quot;ðóá&quot;_-;_-* &quot;-&quot;\ &quot;ðóá&quot;_-;_-@_-"/>
    <numFmt numFmtId="169" formatCode="_-* #,##0.00\ _ð_ó_á_-;\-* #,##0.00\ _ð_ó_á_-;_-* &quot;-&quot;??\ _ð_ó_á_-;_-@_-"/>
    <numFmt numFmtId="170" formatCode="_-* #,##0\ _ð_ó_á_-;\-* #,##0\ _ð_ó_á_-;_-* &quot;-&quot;\ _ð_ó_á_-;_-@_-"/>
  </numFmts>
  <fonts count="8">
    <font>
      <sz val="10"/>
      <name val="Arial Cyr"/>
      <family val="0"/>
    </font>
    <font>
      <sz val="11"/>
      <name val="Arial Cyr"/>
      <family val="2"/>
    </font>
    <font>
      <sz val="11"/>
      <name val="Times New Roman Cyr"/>
      <family val="1"/>
    </font>
    <font>
      <b/>
      <sz val="11"/>
      <name val="Arial Cyr"/>
      <family val="0"/>
    </font>
    <font>
      <b/>
      <sz val="16"/>
      <name val="Times New Roman Cyr"/>
      <family val="0"/>
    </font>
    <font>
      <sz val="10"/>
      <color indexed="8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indent="5"/>
    </xf>
    <xf numFmtId="0" fontId="3" fillId="2" borderId="4" xfId="0" applyFont="1" applyFill="1" applyBorder="1" applyAlignment="1">
      <alignment horizontal="left" indent="3"/>
    </xf>
    <xf numFmtId="0" fontId="1" fillId="2" borderId="3" xfId="0" applyFont="1" applyFill="1" applyBorder="1" applyAlignment="1">
      <alignment horizontal="left" indent="7"/>
    </xf>
    <xf numFmtId="0" fontId="1" fillId="2" borderId="3" xfId="0" applyFont="1" applyFill="1" applyBorder="1" applyAlignment="1">
      <alignment horizontal="left" indent="2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2" borderId="0" xfId="0" applyFont="1" applyFill="1" applyBorder="1" applyAlignment="1">
      <alignment horizontal="left" indent="5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indent="5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indent="5"/>
    </xf>
    <xf numFmtId="0" fontId="1" fillId="3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0" xfId="0" applyFont="1" applyFill="1" applyBorder="1" applyAlignment="1">
      <alignment horizontal="left" indent="3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22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 horizontal="center"/>
    </xf>
    <xf numFmtId="0" fontId="1" fillId="2" borderId="19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left" indent="2"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2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indent="7"/>
    </xf>
    <xf numFmtId="0" fontId="3" fillId="2" borderId="3" xfId="0" applyFont="1" applyFill="1" applyBorder="1" applyAlignment="1">
      <alignment horizontal="left" indent="2"/>
    </xf>
    <xf numFmtId="0" fontId="3" fillId="2" borderId="3" xfId="0" applyFont="1" applyFill="1" applyBorder="1" applyAlignment="1">
      <alignment horizontal="left" indent="5"/>
    </xf>
    <xf numFmtId="0" fontId="3" fillId="2" borderId="10" xfId="0" applyFont="1" applyFill="1" applyBorder="1" applyAlignment="1">
      <alignment horizontal="center"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left" indent="2"/>
    </xf>
    <xf numFmtId="0" fontId="4" fillId="2" borderId="0" xfId="0" applyFont="1" applyFill="1" applyAlignment="1">
      <alignment/>
    </xf>
    <xf numFmtId="0" fontId="1" fillId="2" borderId="3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22" xfId="0" applyFont="1" applyFill="1" applyBorder="1" applyAlignment="1">
      <alignment horizontal="left" indent="3"/>
    </xf>
    <xf numFmtId="0" fontId="1" fillId="2" borderId="3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1" fillId="2" borderId="34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3" fillId="3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indent="5"/>
    </xf>
    <xf numFmtId="0" fontId="1" fillId="0" borderId="1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 indent="3"/>
    </xf>
    <xf numFmtId="0" fontId="6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5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 horizontal="left" indent="5"/>
    </xf>
    <xf numFmtId="0" fontId="5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1" fontId="1" fillId="2" borderId="37" xfId="0" applyNumberFormat="1" applyFont="1" applyFill="1" applyBorder="1" applyAlignment="1">
      <alignment horizontal="center"/>
    </xf>
    <xf numFmtId="0" fontId="1" fillId="2" borderId="38" xfId="0" applyFont="1" applyFill="1" applyBorder="1" applyAlignment="1">
      <alignment horizontal="right"/>
    </xf>
    <xf numFmtId="165" fontId="1" fillId="2" borderId="36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2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indent="3"/>
    </xf>
    <xf numFmtId="0" fontId="3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left" indent="5"/>
    </xf>
    <xf numFmtId="0" fontId="3" fillId="2" borderId="1" xfId="0" applyFont="1" applyFill="1" applyBorder="1" applyAlignment="1">
      <alignment/>
    </xf>
    <xf numFmtId="0" fontId="1" fillId="2" borderId="31" xfId="0" applyFont="1" applyFill="1" applyBorder="1" applyAlignment="1">
      <alignment horizontal="left" indent="5"/>
    </xf>
    <xf numFmtId="0" fontId="1" fillId="2" borderId="2" xfId="0" applyFont="1" applyFill="1" applyBorder="1" applyAlignment="1">
      <alignment horizontal="left" indent="2"/>
    </xf>
    <xf numFmtId="0" fontId="1" fillId="0" borderId="31" xfId="0" applyFont="1" applyBorder="1" applyAlignment="1">
      <alignment/>
    </xf>
    <xf numFmtId="0" fontId="1" fillId="2" borderId="2" xfId="0" applyFont="1" applyFill="1" applyBorder="1" applyAlignment="1">
      <alignment horizontal="left" indent="7"/>
    </xf>
    <xf numFmtId="0" fontId="1" fillId="0" borderId="3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4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3"/>
  <sheetViews>
    <sheetView tabSelected="1" zoomScaleSheetLayoutView="100" workbookViewId="0" topLeftCell="A1">
      <selection activeCell="A55" sqref="A55"/>
    </sheetView>
  </sheetViews>
  <sheetFormatPr defaultColWidth="9.00390625" defaultRowHeight="13.5" customHeight="1"/>
  <cols>
    <col min="1" max="1" width="22.00390625" style="13" customWidth="1"/>
    <col min="2" max="2" width="4.125" style="13" customWidth="1"/>
    <col min="3" max="3" width="1.75390625" style="13" customWidth="1"/>
    <col min="4" max="4" width="6.75390625" style="13" customWidth="1"/>
    <col min="5" max="5" width="4.625" style="13" hidden="1" customWidth="1"/>
    <col min="6" max="6" width="3.75390625" style="13" hidden="1" customWidth="1"/>
    <col min="7" max="7" width="5.375" style="13" hidden="1" customWidth="1"/>
    <col min="8" max="8" width="10.375" style="13" customWidth="1"/>
    <col min="9" max="9" width="37.875" style="13" customWidth="1"/>
    <col min="10" max="10" width="5.375" style="13" customWidth="1"/>
    <col min="11" max="11" width="1.37890625" style="13" customWidth="1"/>
    <col min="12" max="12" width="4.625" style="13" customWidth="1"/>
    <col min="13" max="13" width="0.12890625" style="13" customWidth="1"/>
    <col min="14" max="14" width="2.75390625" style="13" hidden="1" customWidth="1"/>
    <col min="15" max="15" width="4.875" style="13" hidden="1" customWidth="1"/>
    <col min="16" max="16" width="10.125" style="13" customWidth="1"/>
    <col min="17" max="17" width="42.25390625" style="13" customWidth="1"/>
    <col min="18" max="18" width="6.00390625" style="13" customWidth="1"/>
    <col min="19" max="19" width="1.875" style="13" customWidth="1"/>
    <col min="20" max="20" width="5.375" style="13" customWidth="1"/>
    <col min="21" max="21" width="3.875" style="13" hidden="1" customWidth="1"/>
    <col min="22" max="22" width="0.12890625" style="13" hidden="1" customWidth="1"/>
    <col min="23" max="23" width="6.625" style="13" hidden="1" customWidth="1"/>
    <col min="24" max="24" width="9.75390625" style="69" customWidth="1"/>
    <col min="25" max="27" width="9.125" style="65" customWidth="1"/>
    <col min="28" max="16384" width="9.125" style="13" customWidth="1"/>
  </cols>
  <sheetData>
    <row r="1" spans="1:43" s="8" customFormat="1" ht="20.25" customHeight="1">
      <c r="A1" s="2" t="s">
        <v>38</v>
      </c>
      <c r="B1" s="2"/>
      <c r="C1" s="2"/>
      <c r="D1" s="3" t="s">
        <v>39</v>
      </c>
      <c r="E1" s="3"/>
      <c r="F1" s="3"/>
      <c r="G1" s="3"/>
      <c r="H1" s="3" t="s">
        <v>73</v>
      </c>
      <c r="I1" s="80" t="s">
        <v>76</v>
      </c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5"/>
      <c r="Y1" s="2"/>
      <c r="Z1" s="2"/>
      <c r="AA1" s="6"/>
      <c r="AB1" s="2"/>
      <c r="AC1" s="7"/>
      <c r="AD1" s="7"/>
      <c r="AE1" s="7"/>
      <c r="AF1" s="7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21.75" customHeight="1">
      <c r="A2" s="9" t="s">
        <v>51</v>
      </c>
      <c r="B2" s="9"/>
      <c r="C2" s="9"/>
      <c r="D2" s="9"/>
      <c r="E2" s="9"/>
      <c r="F2" s="9"/>
      <c r="G2" s="9"/>
      <c r="H2" s="9"/>
      <c r="I2" s="9"/>
      <c r="J2" s="9"/>
      <c r="K2" s="9"/>
      <c r="L2" s="7"/>
      <c r="M2" s="7"/>
      <c r="N2" s="7"/>
      <c r="O2" s="7"/>
      <c r="P2" s="7"/>
      <c r="Q2" s="9" t="s">
        <v>33</v>
      </c>
      <c r="R2" s="10"/>
      <c r="S2" s="9"/>
      <c r="T2" s="9"/>
      <c r="U2" s="9"/>
      <c r="V2" s="9"/>
      <c r="W2" s="9"/>
      <c r="X2" s="10"/>
      <c r="Y2" s="7"/>
      <c r="Z2" s="11"/>
      <c r="AA2" s="12"/>
      <c r="AB2" s="11"/>
      <c r="AC2" s="11"/>
      <c r="AD2" s="11"/>
      <c r="AE2" s="11"/>
      <c r="AF2" s="11"/>
      <c r="AG2" s="9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0.25" customHeight="1">
      <c r="A3" s="9" t="s">
        <v>40</v>
      </c>
      <c r="B3" s="9"/>
      <c r="C3" s="9"/>
      <c r="D3" s="9"/>
      <c r="E3" s="9"/>
      <c r="F3" s="9"/>
      <c r="G3" s="9"/>
      <c r="H3" s="9"/>
      <c r="I3" s="9"/>
      <c r="J3" s="9"/>
      <c r="K3" s="9"/>
      <c r="L3" s="7"/>
      <c r="M3" s="7"/>
      <c r="N3" s="7"/>
      <c r="O3" s="7"/>
      <c r="P3" s="7"/>
      <c r="Q3" s="9" t="s">
        <v>34</v>
      </c>
      <c r="R3" s="10"/>
      <c r="S3" s="9"/>
      <c r="T3" s="9"/>
      <c r="U3" s="9"/>
      <c r="V3" s="9"/>
      <c r="W3" s="9"/>
      <c r="X3" s="10"/>
      <c r="Y3" s="7"/>
      <c r="Z3" s="11"/>
      <c r="AA3" s="12"/>
      <c r="AB3" s="11"/>
      <c r="AC3" s="11"/>
      <c r="AD3" s="11"/>
      <c r="AE3" s="11"/>
      <c r="AF3" s="11"/>
      <c r="AG3" s="9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s="8" customFormat="1" ht="19.5" customHeight="1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5"/>
      <c r="Y4" s="2"/>
      <c r="Z4" s="7"/>
      <c r="AA4" s="6"/>
      <c r="AB4" s="2"/>
      <c r="AC4" s="7"/>
      <c r="AD4" s="7"/>
      <c r="AE4" s="7"/>
      <c r="AF4" s="7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27" ht="15" customHeight="1">
      <c r="A5" s="16" t="s">
        <v>52</v>
      </c>
      <c r="B5" s="71"/>
      <c r="C5" s="71"/>
      <c r="D5" s="71"/>
      <c r="E5" s="71"/>
      <c r="F5" s="71"/>
      <c r="G5" s="71"/>
      <c r="H5" s="71"/>
      <c r="I5" s="123" t="s">
        <v>99</v>
      </c>
      <c r="J5" s="128"/>
      <c r="K5" s="126"/>
      <c r="L5" s="126"/>
      <c r="M5" s="15"/>
      <c r="N5" s="15"/>
      <c r="O5" s="15"/>
      <c r="P5" s="124"/>
      <c r="Q5" s="122" t="s">
        <v>55</v>
      </c>
      <c r="R5" s="17"/>
      <c r="S5" s="18"/>
      <c r="T5" s="18"/>
      <c r="U5" s="19"/>
      <c r="V5" s="19"/>
      <c r="W5" s="19"/>
      <c r="X5" s="20"/>
      <c r="Y5" s="21"/>
      <c r="Z5" s="21"/>
      <c r="AA5" s="21"/>
    </row>
    <row r="6" spans="1:27" ht="15" customHeight="1">
      <c r="A6" s="22" t="s">
        <v>1</v>
      </c>
      <c r="B6" s="23">
        <v>300</v>
      </c>
      <c r="C6" s="23" t="s">
        <v>2</v>
      </c>
      <c r="D6" s="24">
        <v>30</v>
      </c>
      <c r="E6" s="86">
        <f>H6*10.2</f>
        <v>0</v>
      </c>
      <c r="F6" s="25">
        <v>0.014</v>
      </c>
      <c r="G6" s="24">
        <f>H6*F6</f>
        <v>0</v>
      </c>
      <c r="H6" s="88"/>
      <c r="I6" s="32" t="s">
        <v>100</v>
      </c>
      <c r="J6" s="130">
        <v>500</v>
      </c>
      <c r="K6" s="128" t="s">
        <v>2</v>
      </c>
      <c r="L6" s="131">
        <v>24</v>
      </c>
      <c r="M6" s="66">
        <f aca="true" t="shared" si="0" ref="M6:M11">P6*13</f>
        <v>0</v>
      </c>
      <c r="N6" s="66">
        <v>0.02</v>
      </c>
      <c r="O6" s="66">
        <f aca="true" t="shared" si="1" ref="O6:O11">N6*P6</f>
        <v>0</v>
      </c>
      <c r="P6" s="66"/>
      <c r="Q6" s="96" t="s">
        <v>74</v>
      </c>
      <c r="R6" s="30">
        <v>500</v>
      </c>
      <c r="S6" s="14" t="s">
        <v>2</v>
      </c>
      <c r="T6" s="1">
        <v>18</v>
      </c>
      <c r="U6" s="26">
        <f aca="true" t="shared" si="2" ref="U6:U15">X6*10.3</f>
        <v>0</v>
      </c>
      <c r="V6" s="26">
        <v>0.025</v>
      </c>
      <c r="W6" s="32">
        <f aca="true" t="shared" si="3" ref="W6:W15">V6*X6</f>
        <v>0</v>
      </c>
      <c r="X6" s="26"/>
      <c r="Y6" s="12"/>
      <c r="Z6" s="12"/>
      <c r="AA6" s="12"/>
    </row>
    <row r="7" spans="1:27" ht="15" customHeight="1">
      <c r="A7" s="33" t="s">
        <v>25</v>
      </c>
      <c r="B7" s="23">
        <v>300</v>
      </c>
      <c r="C7" s="23" t="s">
        <v>2</v>
      </c>
      <c r="D7" s="24">
        <v>30</v>
      </c>
      <c r="E7" s="86">
        <f>H7*10.2</f>
        <v>0</v>
      </c>
      <c r="F7" s="25">
        <v>0.014</v>
      </c>
      <c r="G7" s="24">
        <f>H7*F7</f>
        <v>0</v>
      </c>
      <c r="H7" s="88"/>
      <c r="I7" s="32" t="s">
        <v>101</v>
      </c>
      <c r="J7" s="132">
        <v>500</v>
      </c>
      <c r="K7" s="65" t="s">
        <v>2</v>
      </c>
      <c r="L7" s="133">
        <v>24</v>
      </c>
      <c r="M7" s="29">
        <f t="shared" si="0"/>
        <v>0</v>
      </c>
      <c r="N7" s="29">
        <v>0.02</v>
      </c>
      <c r="O7" s="29">
        <f t="shared" si="1"/>
        <v>0</v>
      </c>
      <c r="P7" s="29"/>
      <c r="Q7" s="96" t="s">
        <v>75</v>
      </c>
      <c r="R7" s="30">
        <v>500</v>
      </c>
      <c r="S7" s="14" t="s">
        <v>2</v>
      </c>
      <c r="T7" s="1">
        <v>18</v>
      </c>
      <c r="U7" s="26">
        <f t="shared" si="2"/>
        <v>0</v>
      </c>
      <c r="V7" s="26">
        <v>0.025</v>
      </c>
      <c r="W7" s="32">
        <f t="shared" si="3"/>
        <v>0</v>
      </c>
      <c r="X7" s="26"/>
      <c r="Y7" s="12"/>
      <c r="Z7" s="12"/>
      <c r="AA7" s="12"/>
    </row>
    <row r="8" spans="1:27" ht="15" customHeight="1">
      <c r="A8" s="36" t="s">
        <v>0</v>
      </c>
      <c r="B8" s="23">
        <v>300</v>
      </c>
      <c r="C8" s="23" t="s">
        <v>2</v>
      </c>
      <c r="D8" s="24">
        <v>30</v>
      </c>
      <c r="E8" s="86">
        <f>H8*10.2</f>
        <v>0</v>
      </c>
      <c r="F8" s="25">
        <v>0.014</v>
      </c>
      <c r="G8" s="24">
        <f>H8*F8</f>
        <v>0</v>
      </c>
      <c r="H8" s="88"/>
      <c r="I8" s="32" t="s">
        <v>102</v>
      </c>
      <c r="J8" s="132">
        <v>500</v>
      </c>
      <c r="K8" s="65" t="s">
        <v>2</v>
      </c>
      <c r="L8" s="133">
        <v>24</v>
      </c>
      <c r="M8" s="29">
        <f t="shared" si="0"/>
        <v>0</v>
      </c>
      <c r="N8" s="29">
        <v>0.02</v>
      </c>
      <c r="O8" s="29">
        <f t="shared" si="1"/>
        <v>0</v>
      </c>
      <c r="P8" s="29"/>
      <c r="Q8" s="28" t="s">
        <v>14</v>
      </c>
      <c r="R8" s="34">
        <v>500</v>
      </c>
      <c r="S8" s="34" t="s">
        <v>2</v>
      </c>
      <c r="T8" s="35">
        <v>18</v>
      </c>
      <c r="U8" s="26">
        <f t="shared" si="2"/>
        <v>0</v>
      </c>
      <c r="V8" s="26">
        <v>0.025</v>
      </c>
      <c r="W8" s="32">
        <f t="shared" si="3"/>
        <v>0</v>
      </c>
      <c r="X8" s="26"/>
      <c r="Y8" s="12"/>
      <c r="Z8" s="12"/>
      <c r="AA8" s="12"/>
    </row>
    <row r="9" spans="1:27" ht="15" customHeight="1">
      <c r="A9" s="16" t="s">
        <v>42</v>
      </c>
      <c r="B9" s="72"/>
      <c r="C9" s="73"/>
      <c r="D9" s="73"/>
      <c r="E9" s="71"/>
      <c r="F9" s="71"/>
      <c r="G9" s="71"/>
      <c r="H9" s="71"/>
      <c r="I9" s="32" t="s">
        <v>103</v>
      </c>
      <c r="J9" s="132">
        <v>500</v>
      </c>
      <c r="K9" s="65" t="s">
        <v>2</v>
      </c>
      <c r="L9" s="133">
        <v>24</v>
      </c>
      <c r="M9" s="29">
        <f t="shared" si="0"/>
        <v>0</v>
      </c>
      <c r="N9" s="29">
        <v>0.02</v>
      </c>
      <c r="O9" s="29">
        <f t="shared" si="1"/>
        <v>0</v>
      </c>
      <c r="P9" s="29"/>
      <c r="Q9" s="28" t="s">
        <v>15</v>
      </c>
      <c r="R9" s="23">
        <v>500</v>
      </c>
      <c r="S9" s="23" t="s">
        <v>2</v>
      </c>
      <c r="T9" s="24">
        <v>18</v>
      </c>
      <c r="U9" s="26">
        <f t="shared" si="2"/>
        <v>0</v>
      </c>
      <c r="V9" s="26">
        <v>0.025</v>
      </c>
      <c r="W9" s="32">
        <f t="shared" si="3"/>
        <v>0</v>
      </c>
      <c r="X9" s="26"/>
      <c r="Y9" s="12"/>
      <c r="Z9" s="12"/>
      <c r="AA9" s="12"/>
    </row>
    <row r="10" spans="1:27" ht="15" customHeight="1">
      <c r="A10" s="22" t="s">
        <v>0</v>
      </c>
      <c r="B10" s="23" t="s">
        <v>24</v>
      </c>
      <c r="C10" s="23" t="s">
        <v>2</v>
      </c>
      <c r="D10" s="24">
        <v>10</v>
      </c>
      <c r="E10" s="25">
        <f aca="true" t="shared" si="4" ref="E10:E15">H10*10.96</f>
        <v>0</v>
      </c>
      <c r="F10" s="25">
        <v>0.019</v>
      </c>
      <c r="G10" s="24">
        <f aca="true" t="shared" si="5" ref="G10:G18">H10*F10</f>
        <v>0</v>
      </c>
      <c r="H10" s="88"/>
      <c r="I10" s="32" t="s">
        <v>104</v>
      </c>
      <c r="J10" s="132">
        <v>500</v>
      </c>
      <c r="K10" s="65" t="s">
        <v>2</v>
      </c>
      <c r="L10" s="133">
        <v>24</v>
      </c>
      <c r="M10" s="29">
        <f t="shared" si="0"/>
        <v>0</v>
      </c>
      <c r="N10" s="29">
        <v>0.02</v>
      </c>
      <c r="O10" s="29">
        <f t="shared" si="1"/>
        <v>0</v>
      </c>
      <c r="P10" s="29"/>
      <c r="Q10" s="28" t="s">
        <v>13</v>
      </c>
      <c r="R10" s="23">
        <v>500</v>
      </c>
      <c r="S10" s="23" t="s">
        <v>2</v>
      </c>
      <c r="T10" s="24">
        <v>18</v>
      </c>
      <c r="U10" s="26">
        <f t="shared" si="2"/>
        <v>0</v>
      </c>
      <c r="V10" s="26">
        <v>0.025</v>
      </c>
      <c r="W10" s="32">
        <f t="shared" si="3"/>
        <v>0</v>
      </c>
      <c r="X10" s="29"/>
      <c r="Y10" s="12"/>
      <c r="Z10" s="12"/>
      <c r="AA10" s="12"/>
    </row>
    <row r="11" spans="1:27" ht="15" customHeight="1">
      <c r="A11" s="33" t="s">
        <v>1</v>
      </c>
      <c r="B11" s="23" t="s">
        <v>24</v>
      </c>
      <c r="C11" s="23" t="s">
        <v>2</v>
      </c>
      <c r="D11" s="24">
        <v>10</v>
      </c>
      <c r="E11" s="25">
        <f t="shared" si="4"/>
        <v>0</v>
      </c>
      <c r="F11" s="25">
        <v>0.019</v>
      </c>
      <c r="G11" s="24">
        <f t="shared" si="5"/>
        <v>0</v>
      </c>
      <c r="H11" s="88"/>
      <c r="I11" s="32" t="s">
        <v>105</v>
      </c>
      <c r="J11" s="134">
        <v>500</v>
      </c>
      <c r="K11" s="135" t="s">
        <v>2</v>
      </c>
      <c r="L11" s="136">
        <v>24</v>
      </c>
      <c r="M11" s="29">
        <f t="shared" si="0"/>
        <v>0</v>
      </c>
      <c r="N11" s="29">
        <v>0.02</v>
      </c>
      <c r="O11" s="29">
        <f t="shared" si="1"/>
        <v>0</v>
      </c>
      <c r="P11" s="86"/>
      <c r="Q11" s="28" t="s">
        <v>17</v>
      </c>
      <c r="R11" s="23">
        <v>500</v>
      </c>
      <c r="S11" s="23" t="s">
        <v>2</v>
      </c>
      <c r="T11" s="24">
        <v>18</v>
      </c>
      <c r="U11" s="26">
        <f t="shared" si="2"/>
        <v>0</v>
      </c>
      <c r="V11" s="26">
        <v>0.025</v>
      </c>
      <c r="W11" s="32">
        <f t="shared" si="3"/>
        <v>0</v>
      </c>
      <c r="X11" s="29"/>
      <c r="Y11" s="12"/>
      <c r="Z11" s="12"/>
      <c r="AA11" s="12"/>
    </row>
    <row r="12" spans="1:27" ht="15" customHeight="1">
      <c r="A12" s="33" t="s">
        <v>3</v>
      </c>
      <c r="B12" s="23" t="s">
        <v>24</v>
      </c>
      <c r="C12" s="23" t="s">
        <v>2</v>
      </c>
      <c r="D12" s="24">
        <v>10</v>
      </c>
      <c r="E12" s="25">
        <f t="shared" si="4"/>
        <v>0</v>
      </c>
      <c r="F12" s="25">
        <v>0.019</v>
      </c>
      <c r="G12" s="24">
        <f t="shared" si="5"/>
        <v>0</v>
      </c>
      <c r="H12" s="26"/>
      <c r="I12" s="16" t="s">
        <v>48</v>
      </c>
      <c r="J12" s="129"/>
      <c r="K12" s="127"/>
      <c r="L12" s="127"/>
      <c r="M12" s="86"/>
      <c r="N12" s="86"/>
      <c r="O12" s="86"/>
      <c r="P12" s="86"/>
      <c r="Q12" s="28" t="s">
        <v>19</v>
      </c>
      <c r="R12" s="23">
        <v>500</v>
      </c>
      <c r="S12" s="23" t="s">
        <v>2</v>
      </c>
      <c r="T12" s="24">
        <v>18</v>
      </c>
      <c r="U12" s="26">
        <f t="shared" si="2"/>
        <v>0</v>
      </c>
      <c r="V12" s="26">
        <v>0.025</v>
      </c>
      <c r="W12" s="32">
        <f t="shared" si="3"/>
        <v>0</v>
      </c>
      <c r="X12" s="99"/>
      <c r="Y12" s="12"/>
      <c r="Z12" s="12"/>
      <c r="AA12" s="12"/>
    </row>
    <row r="13" spans="1:27" ht="15" customHeight="1">
      <c r="A13" s="33" t="s">
        <v>5</v>
      </c>
      <c r="B13" s="23" t="s">
        <v>24</v>
      </c>
      <c r="C13" s="23" t="s">
        <v>2</v>
      </c>
      <c r="D13" s="24">
        <v>10</v>
      </c>
      <c r="E13" s="25">
        <f t="shared" si="4"/>
        <v>0</v>
      </c>
      <c r="F13" s="25">
        <v>0.019</v>
      </c>
      <c r="G13" s="24">
        <f t="shared" si="5"/>
        <v>0</v>
      </c>
      <c r="H13" s="26"/>
      <c r="I13" s="62" t="s">
        <v>16</v>
      </c>
      <c r="J13" s="12">
        <v>500</v>
      </c>
      <c r="K13" s="12" t="s">
        <v>2</v>
      </c>
      <c r="L13" s="38">
        <v>20</v>
      </c>
      <c r="M13" s="29">
        <f aca="true" t="shared" si="6" ref="M13:M18">P13*11.4</f>
        <v>0</v>
      </c>
      <c r="N13" s="29">
        <v>0.02</v>
      </c>
      <c r="O13" s="29">
        <f aca="true" t="shared" si="7" ref="O13:O18">N13*P13</f>
        <v>0</v>
      </c>
      <c r="P13" s="1"/>
      <c r="Q13" s="28" t="s">
        <v>12</v>
      </c>
      <c r="R13" s="23">
        <v>500</v>
      </c>
      <c r="S13" s="23" t="s">
        <v>2</v>
      </c>
      <c r="T13" s="24">
        <v>18</v>
      </c>
      <c r="U13" s="26">
        <f t="shared" si="2"/>
        <v>0</v>
      </c>
      <c r="V13" s="26">
        <v>0.025</v>
      </c>
      <c r="W13" s="40">
        <f t="shared" si="3"/>
        <v>0</v>
      </c>
      <c r="X13" s="41"/>
      <c r="Y13" s="12"/>
      <c r="Z13" s="12"/>
      <c r="AA13" s="12"/>
    </row>
    <row r="14" spans="1:27" ht="15" customHeight="1">
      <c r="A14" s="33" t="s">
        <v>10</v>
      </c>
      <c r="B14" s="23" t="s">
        <v>24</v>
      </c>
      <c r="C14" s="23" t="s">
        <v>2</v>
      </c>
      <c r="D14" s="24">
        <v>10</v>
      </c>
      <c r="E14" s="25">
        <f t="shared" si="4"/>
        <v>0</v>
      </c>
      <c r="F14" s="25">
        <v>0.019</v>
      </c>
      <c r="G14" s="24">
        <f t="shared" si="5"/>
        <v>0</v>
      </c>
      <c r="H14" s="26"/>
      <c r="I14" s="28" t="s">
        <v>18</v>
      </c>
      <c r="J14" s="12">
        <v>500</v>
      </c>
      <c r="K14" s="12" t="s">
        <v>2</v>
      </c>
      <c r="L14" s="38">
        <v>20</v>
      </c>
      <c r="M14" s="29">
        <f t="shared" si="6"/>
        <v>0</v>
      </c>
      <c r="N14" s="29">
        <v>0.02</v>
      </c>
      <c r="O14" s="29">
        <f t="shared" si="7"/>
        <v>0</v>
      </c>
      <c r="P14" s="66"/>
      <c r="Q14" s="28" t="s">
        <v>30</v>
      </c>
      <c r="R14" s="23">
        <v>500</v>
      </c>
      <c r="S14" s="23" t="s">
        <v>2</v>
      </c>
      <c r="T14" s="24">
        <v>18</v>
      </c>
      <c r="U14" s="26">
        <f t="shared" si="2"/>
        <v>0</v>
      </c>
      <c r="V14" s="26">
        <v>0.025</v>
      </c>
      <c r="W14" s="40">
        <f t="shared" si="3"/>
        <v>0</v>
      </c>
      <c r="X14" s="41"/>
      <c r="Y14" s="21"/>
      <c r="Z14" s="21"/>
      <c r="AA14" s="21"/>
    </row>
    <row r="15" spans="1:27" ht="15" customHeight="1">
      <c r="A15" s="39" t="s">
        <v>6</v>
      </c>
      <c r="B15" s="50" t="s">
        <v>24</v>
      </c>
      <c r="C15" s="50" t="s">
        <v>2</v>
      </c>
      <c r="D15" s="51">
        <v>10</v>
      </c>
      <c r="E15" s="90">
        <f t="shared" si="4"/>
        <v>0</v>
      </c>
      <c r="F15" s="90">
        <v>0.019</v>
      </c>
      <c r="G15" s="51">
        <f t="shared" si="5"/>
        <v>0</v>
      </c>
      <c r="H15" s="86"/>
      <c r="I15" s="28" t="s">
        <v>6</v>
      </c>
      <c r="J15" s="12">
        <v>500</v>
      </c>
      <c r="K15" s="12" t="s">
        <v>2</v>
      </c>
      <c r="L15" s="38">
        <v>20</v>
      </c>
      <c r="M15" s="55">
        <f t="shared" si="6"/>
        <v>0</v>
      </c>
      <c r="N15" s="55">
        <v>0.02</v>
      </c>
      <c r="O15" s="55">
        <f t="shared" si="7"/>
        <v>0</v>
      </c>
      <c r="P15" s="29"/>
      <c r="Q15" s="28" t="s">
        <v>29</v>
      </c>
      <c r="R15" s="23">
        <v>500</v>
      </c>
      <c r="S15" s="23" t="s">
        <v>2</v>
      </c>
      <c r="T15" s="24">
        <v>18</v>
      </c>
      <c r="U15" s="26">
        <f t="shared" si="2"/>
        <v>0</v>
      </c>
      <c r="V15" s="26">
        <v>0.025</v>
      </c>
      <c r="W15" s="40">
        <f t="shared" si="3"/>
        <v>0</v>
      </c>
      <c r="X15" s="41"/>
      <c r="Y15" s="12"/>
      <c r="Z15" s="12"/>
      <c r="AA15" s="12"/>
    </row>
    <row r="16" spans="1:27" ht="15" customHeight="1">
      <c r="A16" s="16" t="s">
        <v>54</v>
      </c>
      <c r="B16" s="14"/>
      <c r="C16" s="14"/>
      <c r="D16" s="14"/>
      <c r="E16" s="89"/>
      <c r="F16" s="89"/>
      <c r="G16" s="14"/>
      <c r="H16" s="18"/>
      <c r="I16" s="28" t="s">
        <v>20</v>
      </c>
      <c r="J16" s="12">
        <v>500</v>
      </c>
      <c r="K16" s="12" t="s">
        <v>2</v>
      </c>
      <c r="L16" s="38">
        <v>20</v>
      </c>
      <c r="M16" s="53">
        <f t="shared" si="6"/>
        <v>0</v>
      </c>
      <c r="N16" s="53">
        <v>0.02</v>
      </c>
      <c r="O16" s="55">
        <f t="shared" si="7"/>
        <v>0</v>
      </c>
      <c r="P16" s="29"/>
      <c r="Q16" s="16" t="s">
        <v>56</v>
      </c>
      <c r="R16" s="14"/>
      <c r="S16" s="14"/>
      <c r="T16" s="14"/>
      <c r="U16" s="14"/>
      <c r="V16" s="14"/>
      <c r="W16" s="89"/>
      <c r="X16" s="1"/>
      <c r="Y16" s="12"/>
      <c r="Z16" s="12"/>
      <c r="AA16" s="12"/>
    </row>
    <row r="17" spans="1:27" ht="15" customHeight="1">
      <c r="A17" s="62" t="s">
        <v>6</v>
      </c>
      <c r="B17" s="10" t="s">
        <v>24</v>
      </c>
      <c r="C17" s="10" t="s">
        <v>2</v>
      </c>
      <c r="D17" s="58">
        <v>10</v>
      </c>
      <c r="E17" s="47">
        <f>H17*10.96</f>
        <v>0</v>
      </c>
      <c r="F17" s="109">
        <v>0.017</v>
      </c>
      <c r="G17" s="35">
        <f t="shared" si="5"/>
        <v>0</v>
      </c>
      <c r="H17" s="55"/>
      <c r="I17" s="28" t="s">
        <v>9</v>
      </c>
      <c r="J17" s="12">
        <v>500</v>
      </c>
      <c r="K17" s="12" t="s">
        <v>2</v>
      </c>
      <c r="L17" s="38">
        <v>20</v>
      </c>
      <c r="M17" s="53">
        <f t="shared" si="6"/>
        <v>0</v>
      </c>
      <c r="N17" s="53">
        <v>0.02</v>
      </c>
      <c r="O17" s="55">
        <f t="shared" si="7"/>
        <v>0</v>
      </c>
      <c r="P17" s="42"/>
      <c r="Q17" s="28" t="s">
        <v>50</v>
      </c>
      <c r="R17" s="77">
        <v>530</v>
      </c>
      <c r="S17" s="10" t="s">
        <v>2</v>
      </c>
      <c r="T17" s="58">
        <v>20</v>
      </c>
      <c r="U17" s="55">
        <f>X17*10.3</f>
        <v>0</v>
      </c>
      <c r="V17" s="66">
        <v>0.018</v>
      </c>
      <c r="W17" s="62">
        <f>V17*X17</f>
        <v>0</v>
      </c>
      <c r="X17" s="66"/>
      <c r="Y17" s="12"/>
      <c r="Z17" s="12"/>
      <c r="AA17" s="12"/>
    </row>
    <row r="18" spans="1:27" ht="13.5" customHeight="1">
      <c r="A18" s="27" t="s">
        <v>10</v>
      </c>
      <c r="B18" s="34" t="s">
        <v>24</v>
      </c>
      <c r="C18" s="34" t="s">
        <v>2</v>
      </c>
      <c r="D18" s="35">
        <v>10</v>
      </c>
      <c r="E18" s="25">
        <f>H18*10.96</f>
        <v>0</v>
      </c>
      <c r="F18" s="52">
        <v>0.017</v>
      </c>
      <c r="G18" s="24">
        <f t="shared" si="5"/>
        <v>0</v>
      </c>
      <c r="H18" s="26"/>
      <c r="I18" s="57" t="s">
        <v>23</v>
      </c>
      <c r="J18" s="12">
        <v>500</v>
      </c>
      <c r="K18" s="12" t="s">
        <v>2</v>
      </c>
      <c r="L18" s="38">
        <v>20</v>
      </c>
      <c r="M18" s="53">
        <f t="shared" si="6"/>
        <v>0</v>
      </c>
      <c r="N18" s="53">
        <v>0.02</v>
      </c>
      <c r="O18" s="55">
        <f t="shared" si="7"/>
        <v>0</v>
      </c>
      <c r="P18" s="30"/>
      <c r="Q18" s="28" t="s">
        <v>31</v>
      </c>
      <c r="R18" s="30">
        <v>530</v>
      </c>
      <c r="S18" s="14" t="s">
        <v>2</v>
      </c>
      <c r="T18" s="1">
        <v>20</v>
      </c>
      <c r="U18" s="26">
        <f>X18*10.3</f>
        <v>0</v>
      </c>
      <c r="V18" s="29">
        <v>0.018</v>
      </c>
      <c r="W18" s="28">
        <f aca="true" t="shared" si="8" ref="W18:W24">X18*V18</f>
        <v>0</v>
      </c>
      <c r="X18" s="29"/>
      <c r="Y18" s="12"/>
      <c r="Z18" s="12"/>
      <c r="AA18" s="12"/>
    </row>
    <row r="19" spans="1:27" ht="13.5" customHeight="1">
      <c r="A19" s="33" t="s">
        <v>0</v>
      </c>
      <c r="B19" s="23" t="s">
        <v>24</v>
      </c>
      <c r="C19" s="23" t="s">
        <v>2</v>
      </c>
      <c r="D19" s="24">
        <v>10</v>
      </c>
      <c r="E19" s="25">
        <f>H19*10.96</f>
        <v>0</v>
      </c>
      <c r="F19" s="52">
        <v>0.017</v>
      </c>
      <c r="G19" s="24">
        <f>H19*F19</f>
        <v>0</v>
      </c>
      <c r="H19" s="26"/>
      <c r="I19" s="16" t="s">
        <v>57</v>
      </c>
      <c r="J19" s="17"/>
      <c r="K19" s="18"/>
      <c r="L19" s="18"/>
      <c r="M19" s="56"/>
      <c r="N19" s="56"/>
      <c r="O19" s="81"/>
      <c r="P19" s="86"/>
      <c r="Q19" s="28" t="s">
        <v>72</v>
      </c>
      <c r="R19" s="30">
        <v>530</v>
      </c>
      <c r="S19" s="14" t="s">
        <v>2</v>
      </c>
      <c r="T19" s="1">
        <v>20</v>
      </c>
      <c r="U19" s="26">
        <f>X19*10.3</f>
        <v>0</v>
      </c>
      <c r="V19" s="29">
        <v>0.018</v>
      </c>
      <c r="W19" s="28">
        <f t="shared" si="8"/>
        <v>0</v>
      </c>
      <c r="X19" s="26"/>
      <c r="Y19" s="12"/>
      <c r="Z19" s="12"/>
      <c r="AA19" s="12"/>
    </row>
    <row r="20" spans="1:27" ht="13.5" customHeight="1">
      <c r="A20" s="39" t="s">
        <v>1</v>
      </c>
      <c r="B20" s="50" t="s">
        <v>24</v>
      </c>
      <c r="C20" s="50" t="s">
        <v>2</v>
      </c>
      <c r="D20" s="51">
        <v>10</v>
      </c>
      <c r="E20" s="90">
        <f>H20*10.96</f>
        <v>0</v>
      </c>
      <c r="F20" s="90">
        <v>0.017</v>
      </c>
      <c r="G20" s="51">
        <f>H20*F20</f>
        <v>0</v>
      </c>
      <c r="H20" s="86"/>
      <c r="I20" s="27" t="s">
        <v>16</v>
      </c>
      <c r="J20" s="34" t="s">
        <v>24</v>
      </c>
      <c r="K20" s="34" t="s">
        <v>2</v>
      </c>
      <c r="L20" s="34">
        <v>12</v>
      </c>
      <c r="M20" s="28">
        <f aca="true" t="shared" si="9" ref="M20:M25">P20*10.96</f>
        <v>0</v>
      </c>
      <c r="N20" s="29">
        <v>0.025</v>
      </c>
      <c r="O20" s="29">
        <f aca="true" t="shared" si="10" ref="O20:O25">N20*P20</f>
        <v>0</v>
      </c>
      <c r="P20" s="1"/>
      <c r="Q20" s="28" t="s">
        <v>13</v>
      </c>
      <c r="R20" s="30">
        <v>530</v>
      </c>
      <c r="S20" s="14" t="s">
        <v>2</v>
      </c>
      <c r="T20" s="1">
        <v>20</v>
      </c>
      <c r="U20" s="26">
        <f>X20*10.3</f>
        <v>0</v>
      </c>
      <c r="V20" s="29">
        <v>0.018</v>
      </c>
      <c r="W20" s="28">
        <f t="shared" si="8"/>
        <v>0</v>
      </c>
      <c r="X20" s="26"/>
      <c r="Y20" s="12"/>
      <c r="Z20" s="12"/>
      <c r="AA20" s="12"/>
    </row>
    <row r="21" spans="1:27" ht="13.5" customHeight="1">
      <c r="A21" s="16" t="s">
        <v>41</v>
      </c>
      <c r="B21" s="74"/>
      <c r="C21" s="14"/>
      <c r="D21" s="14"/>
      <c r="E21" s="89"/>
      <c r="F21" s="89"/>
      <c r="G21" s="14"/>
      <c r="H21" s="1"/>
      <c r="I21" s="39" t="s">
        <v>18</v>
      </c>
      <c r="J21" s="23" t="s">
        <v>24</v>
      </c>
      <c r="K21" s="23" t="s">
        <v>2</v>
      </c>
      <c r="L21" s="23">
        <v>12</v>
      </c>
      <c r="M21" s="28">
        <f t="shared" si="9"/>
        <v>0</v>
      </c>
      <c r="N21" s="66">
        <v>0.025</v>
      </c>
      <c r="O21" s="55">
        <f t="shared" si="10"/>
        <v>0</v>
      </c>
      <c r="P21" s="66"/>
      <c r="Q21" s="54"/>
      <c r="R21" s="85"/>
      <c r="S21" s="82"/>
      <c r="T21" s="78"/>
      <c r="U21" s="78"/>
      <c r="V21" s="86"/>
      <c r="W21" s="57"/>
      <c r="X21" s="86"/>
      <c r="Y21" s="21"/>
      <c r="Z21" s="21"/>
      <c r="AA21" s="21"/>
    </row>
    <row r="22" spans="1:27" ht="13.5" customHeight="1">
      <c r="A22" s="27" t="s">
        <v>0</v>
      </c>
      <c r="B22" s="34">
        <v>500</v>
      </c>
      <c r="C22" s="34" t="s">
        <v>2</v>
      </c>
      <c r="D22" s="35">
        <v>20</v>
      </c>
      <c r="E22" s="81">
        <f aca="true" t="shared" si="11" ref="E22:E27">H22*10.2</f>
        <v>0</v>
      </c>
      <c r="F22" s="35">
        <v>0.012</v>
      </c>
      <c r="G22" s="35">
        <f aca="true" t="shared" si="12" ref="G22:G27">H22*F22</f>
        <v>0</v>
      </c>
      <c r="H22" s="12"/>
      <c r="I22" s="28" t="s">
        <v>20</v>
      </c>
      <c r="J22" s="23" t="s">
        <v>24</v>
      </c>
      <c r="K22" s="23" t="s">
        <v>2</v>
      </c>
      <c r="L22" s="23">
        <v>12</v>
      </c>
      <c r="M22" s="28">
        <f t="shared" si="9"/>
        <v>0</v>
      </c>
      <c r="N22" s="26">
        <v>0.025</v>
      </c>
      <c r="O22" s="26">
        <f t="shared" si="10"/>
        <v>0</v>
      </c>
      <c r="P22" s="42"/>
      <c r="Q22" s="16"/>
      <c r="R22" s="14"/>
      <c r="S22" s="14"/>
      <c r="T22" s="14"/>
      <c r="U22" s="14"/>
      <c r="V22" s="14"/>
      <c r="W22" s="89"/>
      <c r="X22" s="1"/>
      <c r="Y22" s="12"/>
      <c r="Z22" s="12"/>
      <c r="AA22" s="12"/>
    </row>
    <row r="23" spans="1:27" ht="13.5" customHeight="1">
      <c r="A23" s="33" t="s">
        <v>1</v>
      </c>
      <c r="B23" s="23">
        <v>500</v>
      </c>
      <c r="C23" s="23" t="s">
        <v>2</v>
      </c>
      <c r="D23" s="24">
        <v>20</v>
      </c>
      <c r="E23" s="86">
        <f t="shared" si="11"/>
        <v>0</v>
      </c>
      <c r="F23" s="31">
        <v>0.012</v>
      </c>
      <c r="G23" s="24">
        <f t="shared" si="12"/>
        <v>0</v>
      </c>
      <c r="H23" s="30"/>
      <c r="I23" s="28" t="s">
        <v>21</v>
      </c>
      <c r="J23" s="23" t="s">
        <v>24</v>
      </c>
      <c r="K23" s="23" t="s">
        <v>2</v>
      </c>
      <c r="L23" s="23">
        <v>12</v>
      </c>
      <c r="M23" s="28">
        <f t="shared" si="9"/>
        <v>0</v>
      </c>
      <c r="N23" s="26">
        <v>0.025</v>
      </c>
      <c r="O23" s="26">
        <f t="shared" si="10"/>
        <v>0</v>
      </c>
      <c r="P23" s="29"/>
      <c r="Q23" s="100" t="s">
        <v>86</v>
      </c>
      <c r="R23" s="85">
        <v>5000</v>
      </c>
      <c r="S23" s="82" t="s">
        <v>2</v>
      </c>
      <c r="T23" s="78">
        <v>4</v>
      </c>
      <c r="U23" s="55">
        <f>X23*5</f>
        <v>0</v>
      </c>
      <c r="V23" s="86">
        <v>0.007</v>
      </c>
      <c r="W23" s="47">
        <f t="shared" si="8"/>
        <v>0</v>
      </c>
      <c r="X23" s="55"/>
      <c r="Y23" s="12"/>
      <c r="Z23" s="12"/>
      <c r="AA23" s="12"/>
    </row>
    <row r="24" spans="1:27" ht="13.5" customHeight="1">
      <c r="A24" s="33" t="s">
        <v>3</v>
      </c>
      <c r="B24" s="23">
        <v>500</v>
      </c>
      <c r="C24" s="23" t="s">
        <v>2</v>
      </c>
      <c r="D24" s="24">
        <v>20</v>
      </c>
      <c r="E24" s="86">
        <f t="shared" si="11"/>
        <v>0</v>
      </c>
      <c r="F24" s="31">
        <v>0.012</v>
      </c>
      <c r="G24" s="24">
        <f t="shared" si="12"/>
        <v>0</v>
      </c>
      <c r="H24" s="55"/>
      <c r="I24" s="28" t="s">
        <v>9</v>
      </c>
      <c r="J24" s="23" t="s">
        <v>24</v>
      </c>
      <c r="K24" s="23" t="s">
        <v>2</v>
      </c>
      <c r="L24" s="23">
        <v>12</v>
      </c>
      <c r="M24" s="28">
        <f t="shared" si="9"/>
        <v>0</v>
      </c>
      <c r="N24" s="26">
        <v>0.025</v>
      </c>
      <c r="O24" s="26">
        <f t="shared" si="10"/>
        <v>0</v>
      </c>
      <c r="P24" s="30"/>
      <c r="Q24" s="100" t="s">
        <v>87</v>
      </c>
      <c r="R24" s="85">
        <v>5000</v>
      </c>
      <c r="S24" s="82" t="s">
        <v>2</v>
      </c>
      <c r="T24" s="78">
        <v>4</v>
      </c>
      <c r="U24" s="86">
        <f>X24*5</f>
        <v>0</v>
      </c>
      <c r="V24" s="86">
        <v>0.007</v>
      </c>
      <c r="W24" s="87">
        <f t="shared" si="8"/>
        <v>0</v>
      </c>
      <c r="X24" s="86"/>
      <c r="Y24" s="12"/>
      <c r="Z24" s="12"/>
      <c r="AA24" s="12"/>
    </row>
    <row r="25" spans="1:27" ht="15" customHeight="1">
      <c r="A25" s="33" t="s">
        <v>5</v>
      </c>
      <c r="B25" s="23">
        <v>500</v>
      </c>
      <c r="C25" s="23" t="s">
        <v>2</v>
      </c>
      <c r="D25" s="24">
        <v>20</v>
      </c>
      <c r="E25" s="86">
        <f t="shared" si="11"/>
        <v>0</v>
      </c>
      <c r="F25" s="31">
        <v>0.012</v>
      </c>
      <c r="G25" s="24">
        <f t="shared" si="12"/>
        <v>0</v>
      </c>
      <c r="H25" s="26"/>
      <c r="I25" s="87" t="s">
        <v>23</v>
      </c>
      <c r="J25" s="50" t="s">
        <v>24</v>
      </c>
      <c r="K25" s="50" t="s">
        <v>2</v>
      </c>
      <c r="L25" s="50">
        <v>12</v>
      </c>
      <c r="M25" s="28">
        <f t="shared" si="9"/>
        <v>0</v>
      </c>
      <c r="N25" s="26">
        <v>0.025</v>
      </c>
      <c r="O25" s="26">
        <f t="shared" si="10"/>
        <v>0</v>
      </c>
      <c r="P25" s="29"/>
      <c r="Q25" s="89"/>
      <c r="R25" s="15"/>
      <c r="S25" s="15"/>
      <c r="T25" s="15"/>
      <c r="U25" s="15"/>
      <c r="V25" s="15"/>
      <c r="W25" s="15"/>
      <c r="X25" s="1"/>
      <c r="Y25" s="12"/>
      <c r="Z25" s="12"/>
      <c r="AA25" s="12"/>
    </row>
    <row r="26" spans="1:27" ht="15" customHeight="1">
      <c r="A26" s="33" t="s">
        <v>10</v>
      </c>
      <c r="B26" s="23">
        <v>500</v>
      </c>
      <c r="C26" s="23" t="s">
        <v>2</v>
      </c>
      <c r="D26" s="24">
        <v>20</v>
      </c>
      <c r="E26" s="86">
        <f t="shared" si="11"/>
        <v>0</v>
      </c>
      <c r="F26" s="31">
        <v>0.012</v>
      </c>
      <c r="G26" s="24">
        <f t="shared" si="12"/>
        <v>0</v>
      </c>
      <c r="H26" s="26"/>
      <c r="I26" s="16" t="s">
        <v>88</v>
      </c>
      <c r="J26" s="14"/>
      <c r="K26" s="14"/>
      <c r="L26" s="14"/>
      <c r="M26" s="86"/>
      <c r="N26" s="86"/>
      <c r="O26" s="86"/>
      <c r="P26" s="86"/>
      <c r="Q26" s="84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4.25" customHeight="1">
      <c r="A27" s="39" t="s">
        <v>6</v>
      </c>
      <c r="B27" s="50">
        <v>500</v>
      </c>
      <c r="C27" s="50" t="s">
        <v>2</v>
      </c>
      <c r="D27" s="51">
        <v>20</v>
      </c>
      <c r="E27" s="86">
        <f t="shared" si="11"/>
        <v>0</v>
      </c>
      <c r="F27" s="78">
        <v>0.012</v>
      </c>
      <c r="G27" s="51">
        <f t="shared" si="12"/>
        <v>0</v>
      </c>
      <c r="H27" s="82"/>
      <c r="I27" s="28" t="s">
        <v>6</v>
      </c>
      <c r="J27" s="10" t="s">
        <v>24</v>
      </c>
      <c r="K27" s="10" t="s">
        <v>2</v>
      </c>
      <c r="L27" s="58">
        <v>12</v>
      </c>
      <c r="M27" s="25">
        <f>P27*10.96</f>
        <v>0</v>
      </c>
      <c r="N27" s="26">
        <v>0.025</v>
      </c>
      <c r="O27" s="26">
        <f>N27*P27</f>
        <v>0</v>
      </c>
      <c r="P27" s="1"/>
      <c r="Q27" s="16" t="s">
        <v>58</v>
      </c>
      <c r="R27" s="14"/>
      <c r="S27" s="14"/>
      <c r="T27" s="14"/>
      <c r="U27" s="14"/>
      <c r="V27" s="14"/>
      <c r="W27" s="14"/>
      <c r="X27" s="1"/>
      <c r="Y27" s="12"/>
      <c r="Z27" s="12"/>
      <c r="AA27" s="12"/>
    </row>
    <row r="28" spans="1:27" ht="15" customHeight="1">
      <c r="A28" s="16" t="s">
        <v>44</v>
      </c>
      <c r="B28" s="74"/>
      <c r="C28" s="74"/>
      <c r="D28" s="74"/>
      <c r="E28" s="92"/>
      <c r="F28" s="92"/>
      <c r="G28" s="92"/>
      <c r="H28" s="93"/>
      <c r="I28" s="28" t="s">
        <v>20</v>
      </c>
      <c r="J28" s="34" t="s">
        <v>24</v>
      </c>
      <c r="K28" s="34" t="s">
        <v>2</v>
      </c>
      <c r="L28" s="35">
        <v>12</v>
      </c>
      <c r="M28" s="25">
        <f>P28*10.96</f>
        <v>0</v>
      </c>
      <c r="N28" s="26">
        <v>0.025</v>
      </c>
      <c r="O28" s="26">
        <f>N28*P28</f>
        <v>0</v>
      </c>
      <c r="P28" s="110"/>
      <c r="Q28" s="28" t="s">
        <v>12</v>
      </c>
      <c r="R28" s="77">
        <v>520</v>
      </c>
      <c r="S28" s="10" t="s">
        <v>2</v>
      </c>
      <c r="T28" s="58">
        <v>20</v>
      </c>
      <c r="U28" s="53">
        <f>X28*11.4</f>
        <v>0</v>
      </c>
      <c r="V28" s="31">
        <v>0.012</v>
      </c>
      <c r="W28" s="55">
        <f>V28*X28</f>
        <v>0</v>
      </c>
      <c r="X28" s="58"/>
      <c r="Y28" s="21"/>
      <c r="Z28" s="21"/>
      <c r="AA28" s="21"/>
    </row>
    <row r="29" spans="1:27" ht="15" customHeight="1">
      <c r="A29" s="27" t="s">
        <v>35</v>
      </c>
      <c r="B29" s="77">
        <v>310</v>
      </c>
      <c r="C29" s="12" t="s">
        <v>2</v>
      </c>
      <c r="D29" s="58">
        <v>24</v>
      </c>
      <c r="E29" s="55">
        <f aca="true" t="shared" si="13" ref="E29:E40">H29*8.82</f>
        <v>0</v>
      </c>
      <c r="F29" s="66">
        <v>0.008</v>
      </c>
      <c r="G29" s="66">
        <f aca="true" t="shared" si="14" ref="G29:G34">F29*H29</f>
        <v>0</v>
      </c>
      <c r="H29" s="66"/>
      <c r="I29" s="28" t="s">
        <v>9</v>
      </c>
      <c r="J29" s="23" t="s">
        <v>24</v>
      </c>
      <c r="K29" s="23" t="s">
        <v>2</v>
      </c>
      <c r="L29" s="24">
        <v>12</v>
      </c>
      <c r="M29" s="25">
        <f>P29*10.96</f>
        <v>0</v>
      </c>
      <c r="N29" s="26">
        <v>0.025</v>
      </c>
      <c r="O29" s="26">
        <f>N29*P29</f>
        <v>0</v>
      </c>
      <c r="P29" s="29"/>
      <c r="Q29" s="28" t="s">
        <v>13</v>
      </c>
      <c r="R29" s="30">
        <v>520</v>
      </c>
      <c r="S29" s="14" t="s">
        <v>2</v>
      </c>
      <c r="T29" s="1">
        <v>20</v>
      </c>
      <c r="U29" s="53">
        <f>X29*11.4</f>
        <v>0</v>
      </c>
      <c r="V29" s="31">
        <v>0.012</v>
      </c>
      <c r="W29" s="26">
        <f>V29*X29</f>
        <v>0</v>
      </c>
      <c r="X29" s="26"/>
      <c r="Y29" s="12"/>
      <c r="Z29" s="12"/>
      <c r="AA29" s="12"/>
    </row>
    <row r="30" spans="1:27" ht="15" customHeight="1">
      <c r="A30" s="33" t="s">
        <v>12</v>
      </c>
      <c r="B30" s="34">
        <v>310</v>
      </c>
      <c r="C30" s="34" t="s">
        <v>2</v>
      </c>
      <c r="D30" s="34">
        <v>24</v>
      </c>
      <c r="E30" s="26">
        <f t="shared" si="13"/>
        <v>0</v>
      </c>
      <c r="F30" s="29">
        <v>0.008</v>
      </c>
      <c r="G30" s="29">
        <f t="shared" si="14"/>
        <v>0</v>
      </c>
      <c r="H30" s="66"/>
      <c r="I30" s="57" t="s">
        <v>23</v>
      </c>
      <c r="J30" s="23" t="s">
        <v>24</v>
      </c>
      <c r="K30" s="23" t="s">
        <v>2</v>
      </c>
      <c r="L30" s="24">
        <v>12</v>
      </c>
      <c r="M30" s="25">
        <f>P30*10.96</f>
        <v>0</v>
      </c>
      <c r="N30" s="26">
        <v>0.025</v>
      </c>
      <c r="O30" s="26">
        <f>N30*P30</f>
        <v>0</v>
      </c>
      <c r="P30" s="30"/>
      <c r="Q30" s="28" t="s">
        <v>50</v>
      </c>
      <c r="R30" s="30">
        <v>520</v>
      </c>
      <c r="S30" s="14" t="s">
        <v>2</v>
      </c>
      <c r="T30" s="1">
        <v>20</v>
      </c>
      <c r="U30" s="53">
        <f>X30*11.4</f>
        <v>0</v>
      </c>
      <c r="V30" s="31">
        <v>0.012</v>
      </c>
      <c r="W30" s="55">
        <f>V30*X30</f>
        <v>0</v>
      </c>
      <c r="X30" s="26"/>
      <c r="Y30" s="12"/>
      <c r="Z30" s="12"/>
      <c r="AA30" s="12"/>
    </row>
    <row r="31" spans="1:27" ht="15" customHeight="1">
      <c r="A31" s="33" t="s">
        <v>7</v>
      </c>
      <c r="B31" s="23">
        <v>310</v>
      </c>
      <c r="C31" s="23" t="s">
        <v>2</v>
      </c>
      <c r="D31" s="23">
        <v>24</v>
      </c>
      <c r="E31" s="26">
        <f t="shared" si="13"/>
        <v>0</v>
      </c>
      <c r="F31" s="29">
        <v>0.008</v>
      </c>
      <c r="G31" s="29">
        <f t="shared" si="14"/>
        <v>0</v>
      </c>
      <c r="H31" s="29"/>
      <c r="I31" s="16" t="s">
        <v>83</v>
      </c>
      <c r="J31" s="85"/>
      <c r="K31" s="12"/>
      <c r="L31" s="78"/>
      <c r="M31" s="29"/>
      <c r="N31" s="26"/>
      <c r="O31" s="26"/>
      <c r="P31" s="29"/>
      <c r="Q31" s="28"/>
      <c r="R31" s="30"/>
      <c r="S31" s="14"/>
      <c r="T31" s="1"/>
      <c r="U31" s="53"/>
      <c r="V31" s="31"/>
      <c r="W31" s="26"/>
      <c r="X31" s="26"/>
      <c r="Y31" s="12"/>
      <c r="Z31" s="12"/>
      <c r="AA31" s="12"/>
    </row>
    <row r="32" spans="1:27" ht="15" customHeight="1">
      <c r="A32" s="33" t="s">
        <v>11</v>
      </c>
      <c r="B32" s="23">
        <v>310</v>
      </c>
      <c r="C32" s="23" t="s">
        <v>2</v>
      </c>
      <c r="D32" s="23">
        <v>24</v>
      </c>
      <c r="E32" s="26">
        <f t="shared" si="13"/>
        <v>0</v>
      </c>
      <c r="F32" s="29">
        <v>0.008</v>
      </c>
      <c r="G32" s="29">
        <f t="shared" si="14"/>
        <v>0</v>
      </c>
      <c r="H32" s="29"/>
      <c r="I32" s="28" t="s">
        <v>84</v>
      </c>
      <c r="J32" s="85">
        <v>490</v>
      </c>
      <c r="K32" s="82" t="s">
        <v>2</v>
      </c>
      <c r="L32" s="78">
        <v>27</v>
      </c>
      <c r="M32" s="86">
        <f>P32*10.2</f>
        <v>0</v>
      </c>
      <c r="N32" s="25">
        <v>0.014</v>
      </c>
      <c r="O32" s="24">
        <f>P32*N32</f>
        <v>0</v>
      </c>
      <c r="P32" s="14"/>
      <c r="Q32" s="119"/>
      <c r="R32" s="30"/>
      <c r="S32" s="89"/>
      <c r="T32" s="1"/>
      <c r="U32" s="53"/>
      <c r="V32" s="53"/>
      <c r="W32" s="28"/>
      <c r="X32" s="26"/>
      <c r="Y32" s="12"/>
      <c r="Z32" s="12"/>
      <c r="AA32" s="12"/>
    </row>
    <row r="33" spans="1:27" ht="15" customHeight="1">
      <c r="A33" s="33" t="s">
        <v>4</v>
      </c>
      <c r="B33" s="23">
        <v>310</v>
      </c>
      <c r="C33" s="23" t="s">
        <v>2</v>
      </c>
      <c r="D33" s="23">
        <v>24</v>
      </c>
      <c r="E33" s="26">
        <f t="shared" si="13"/>
        <v>0</v>
      </c>
      <c r="F33" s="29">
        <v>0.008</v>
      </c>
      <c r="G33" s="29">
        <f t="shared" si="14"/>
        <v>0</v>
      </c>
      <c r="H33" s="29"/>
      <c r="I33" s="28" t="s">
        <v>85</v>
      </c>
      <c r="J33" s="30">
        <v>490</v>
      </c>
      <c r="K33" s="14" t="s">
        <v>2</v>
      </c>
      <c r="L33" s="1">
        <v>27</v>
      </c>
      <c r="M33" s="86">
        <f>P33*10.2</f>
        <v>0</v>
      </c>
      <c r="N33" s="25">
        <v>0.014</v>
      </c>
      <c r="O33" s="24">
        <f>P33*N33</f>
        <v>0</v>
      </c>
      <c r="P33" s="14"/>
      <c r="Q33" s="28"/>
      <c r="R33" s="23"/>
      <c r="S33" s="23"/>
      <c r="T33" s="24"/>
      <c r="U33" s="26"/>
      <c r="V33" s="53"/>
      <c r="W33" s="26"/>
      <c r="X33" s="1"/>
      <c r="Y33" s="12"/>
      <c r="Z33" s="12"/>
      <c r="AA33" s="12"/>
    </row>
    <row r="34" spans="1:27" ht="15" customHeight="1">
      <c r="A34" s="33" t="s">
        <v>8</v>
      </c>
      <c r="B34" s="23">
        <v>310</v>
      </c>
      <c r="C34" s="23" t="s">
        <v>2</v>
      </c>
      <c r="D34" s="23">
        <v>24</v>
      </c>
      <c r="E34" s="26">
        <f t="shared" si="13"/>
        <v>0</v>
      </c>
      <c r="F34" s="29">
        <v>0.008</v>
      </c>
      <c r="G34" s="29">
        <f t="shared" si="14"/>
        <v>0</v>
      </c>
      <c r="H34" s="99"/>
      <c r="I34" s="91" t="s">
        <v>53</v>
      </c>
      <c r="J34" s="98"/>
      <c r="K34" s="98"/>
      <c r="L34" s="98"/>
      <c r="M34" s="108"/>
      <c r="N34" s="45"/>
      <c r="O34" s="45"/>
      <c r="P34" s="46"/>
      <c r="Q34" s="95" t="s">
        <v>78</v>
      </c>
      <c r="R34" s="50"/>
      <c r="S34" s="50"/>
      <c r="T34" s="51"/>
      <c r="U34" s="79"/>
      <c r="V34" s="79"/>
      <c r="W34" s="79"/>
      <c r="X34" s="78"/>
      <c r="Y34" s="12"/>
      <c r="Z34" s="12"/>
      <c r="AA34" s="12"/>
    </row>
    <row r="35" spans="1:27" ht="15" customHeight="1">
      <c r="A35" s="54"/>
      <c r="B35" s="12"/>
      <c r="C35" s="12"/>
      <c r="D35" s="12"/>
      <c r="E35" s="38"/>
      <c r="F35" s="38"/>
      <c r="G35" s="38"/>
      <c r="H35" s="37"/>
      <c r="I35" s="28" t="s">
        <v>63</v>
      </c>
      <c r="J35" s="30">
        <v>500</v>
      </c>
      <c r="K35" s="14" t="s">
        <v>2</v>
      </c>
      <c r="L35" s="1">
        <v>20</v>
      </c>
      <c r="M35" s="31">
        <f aca="true" t="shared" si="15" ref="M35:M42">P35*10.2</f>
        <v>0</v>
      </c>
      <c r="N35" s="31">
        <v>0.012</v>
      </c>
      <c r="O35" s="47">
        <f aca="true" t="shared" si="16" ref="O35:O47">P35*N35</f>
        <v>0</v>
      </c>
      <c r="P35" s="26"/>
      <c r="Q35" s="28" t="s">
        <v>71</v>
      </c>
      <c r="R35" s="43">
        <v>525</v>
      </c>
      <c r="S35" s="43" t="s">
        <v>2</v>
      </c>
      <c r="T35" s="44">
        <v>20</v>
      </c>
      <c r="U35" s="53">
        <f>X35*11.4</f>
        <v>0</v>
      </c>
      <c r="V35" s="25">
        <v>0.019</v>
      </c>
      <c r="W35" s="26">
        <f>V35*X35</f>
        <v>0</v>
      </c>
      <c r="X35" s="26"/>
      <c r="Y35" s="12"/>
      <c r="Z35" s="12"/>
      <c r="AA35" s="12"/>
    </row>
    <row r="36" spans="1:27" ht="15" customHeight="1">
      <c r="A36" s="16" t="s">
        <v>45</v>
      </c>
      <c r="B36" s="74"/>
      <c r="C36" s="74"/>
      <c r="D36" s="74"/>
      <c r="E36" s="125"/>
      <c r="F36" s="119"/>
      <c r="G36" s="125"/>
      <c r="H36" s="75"/>
      <c r="I36" s="28" t="s">
        <v>64</v>
      </c>
      <c r="J36" s="30">
        <v>500</v>
      </c>
      <c r="K36" s="14" t="s">
        <v>2</v>
      </c>
      <c r="L36" s="1">
        <v>20</v>
      </c>
      <c r="M36" s="31">
        <f t="shared" si="15"/>
        <v>0</v>
      </c>
      <c r="N36" s="31">
        <v>0.012</v>
      </c>
      <c r="O36" s="47">
        <f t="shared" si="16"/>
        <v>0</v>
      </c>
      <c r="P36" s="26"/>
      <c r="Q36" s="28"/>
      <c r="R36" s="10"/>
      <c r="S36" s="10"/>
      <c r="T36" s="58"/>
      <c r="U36" s="26"/>
      <c r="V36" s="26"/>
      <c r="W36" s="26"/>
      <c r="X36" s="26"/>
      <c r="Y36" s="61"/>
      <c r="Z36" s="61"/>
      <c r="AA36" s="12"/>
    </row>
    <row r="37" spans="1:27" ht="15" customHeight="1">
      <c r="A37" s="22" t="s">
        <v>36</v>
      </c>
      <c r="B37" s="64">
        <v>310</v>
      </c>
      <c r="C37" s="60" t="s">
        <v>2</v>
      </c>
      <c r="D37" s="23">
        <v>24</v>
      </c>
      <c r="E37" s="26">
        <f t="shared" si="13"/>
        <v>0</v>
      </c>
      <c r="F37" s="29">
        <v>0.008</v>
      </c>
      <c r="G37" s="29">
        <f>F37*H37</f>
        <v>0</v>
      </c>
      <c r="H37" s="29"/>
      <c r="I37" s="28" t="s">
        <v>65</v>
      </c>
      <c r="J37" s="30">
        <v>500</v>
      </c>
      <c r="K37" s="14" t="s">
        <v>2</v>
      </c>
      <c r="L37" s="1">
        <v>20</v>
      </c>
      <c r="M37" s="31">
        <f t="shared" si="15"/>
        <v>0</v>
      </c>
      <c r="N37" s="31">
        <v>0.012</v>
      </c>
      <c r="O37" s="47">
        <f t="shared" si="16"/>
        <v>0</v>
      </c>
      <c r="P37" s="26"/>
      <c r="Q37" s="83"/>
      <c r="R37" s="10"/>
      <c r="S37" s="10"/>
      <c r="T37" s="10"/>
      <c r="U37" s="82"/>
      <c r="V37" s="82"/>
      <c r="W37" s="82"/>
      <c r="X37" s="78"/>
      <c r="Y37" s="12"/>
      <c r="Z37" s="12"/>
      <c r="AA37" s="12"/>
    </row>
    <row r="38" spans="1:27" ht="15" customHeight="1">
      <c r="A38" s="33" t="s">
        <v>37</v>
      </c>
      <c r="B38" s="64">
        <v>310</v>
      </c>
      <c r="C38" s="60" t="s">
        <v>2</v>
      </c>
      <c r="D38" s="23">
        <v>24</v>
      </c>
      <c r="E38" s="26">
        <f t="shared" si="13"/>
        <v>0</v>
      </c>
      <c r="F38" s="29">
        <v>0.008</v>
      </c>
      <c r="G38" s="29">
        <f>F38*H38</f>
        <v>0</v>
      </c>
      <c r="H38" s="29"/>
      <c r="I38" s="28" t="s">
        <v>66</v>
      </c>
      <c r="J38" s="30">
        <v>500</v>
      </c>
      <c r="K38" s="14" t="s">
        <v>2</v>
      </c>
      <c r="L38" s="1">
        <v>20</v>
      </c>
      <c r="M38" s="31">
        <f t="shared" si="15"/>
        <v>0</v>
      </c>
      <c r="N38" s="31">
        <v>0.012</v>
      </c>
      <c r="O38" s="47">
        <f t="shared" si="16"/>
        <v>0</v>
      </c>
      <c r="P38" s="26"/>
      <c r="Q38" s="16" t="s">
        <v>59</v>
      </c>
      <c r="R38" s="14"/>
      <c r="S38" s="14"/>
      <c r="T38" s="14"/>
      <c r="U38" s="14"/>
      <c r="V38" s="14"/>
      <c r="W38" s="14"/>
      <c r="X38" s="1"/>
      <c r="Y38" s="12"/>
      <c r="Z38" s="12"/>
      <c r="AA38" s="12"/>
    </row>
    <row r="39" spans="1:27" ht="15" customHeight="1">
      <c r="A39" s="33" t="s">
        <v>46</v>
      </c>
      <c r="B39" s="64">
        <v>310</v>
      </c>
      <c r="C39" s="60" t="s">
        <v>2</v>
      </c>
      <c r="D39" s="23">
        <v>24</v>
      </c>
      <c r="E39" s="26">
        <f t="shared" si="13"/>
        <v>0</v>
      </c>
      <c r="F39" s="29">
        <v>0.008</v>
      </c>
      <c r="G39" s="29">
        <f>F39*H39</f>
        <v>0</v>
      </c>
      <c r="H39" s="29"/>
      <c r="I39" s="28" t="s">
        <v>67</v>
      </c>
      <c r="J39" s="97">
        <v>500</v>
      </c>
      <c r="K39" s="12" t="s">
        <v>2</v>
      </c>
      <c r="L39" s="38">
        <v>20</v>
      </c>
      <c r="M39" s="31">
        <f t="shared" si="15"/>
        <v>0</v>
      </c>
      <c r="N39" s="31">
        <v>0.012</v>
      </c>
      <c r="O39" s="47">
        <f t="shared" si="16"/>
        <v>0</v>
      </c>
      <c r="P39" s="26"/>
      <c r="Q39" s="28" t="s">
        <v>60</v>
      </c>
      <c r="R39" s="77">
        <v>630</v>
      </c>
      <c r="S39" s="10" t="s">
        <v>2</v>
      </c>
      <c r="T39" s="58">
        <v>14</v>
      </c>
      <c r="U39" s="53">
        <f>X39*11.4</f>
        <v>0</v>
      </c>
      <c r="V39" s="52">
        <v>0.017</v>
      </c>
      <c r="W39" s="55">
        <f>V39*X39</f>
        <v>0</v>
      </c>
      <c r="X39" s="55"/>
      <c r="Y39" s="12"/>
      <c r="Z39" s="12"/>
      <c r="AA39" s="12"/>
    </row>
    <row r="40" spans="1:27" ht="15" customHeight="1">
      <c r="A40" s="39" t="s">
        <v>47</v>
      </c>
      <c r="B40" s="49">
        <v>310</v>
      </c>
      <c r="C40" s="94" t="s">
        <v>2</v>
      </c>
      <c r="D40" s="50">
        <v>24</v>
      </c>
      <c r="E40" s="86">
        <f t="shared" si="13"/>
        <v>0</v>
      </c>
      <c r="F40" s="86">
        <v>0.008</v>
      </c>
      <c r="G40" s="86">
        <f>F40*H40</f>
        <v>0</v>
      </c>
      <c r="H40" s="86"/>
      <c r="I40" s="28" t="s">
        <v>69</v>
      </c>
      <c r="J40" s="30">
        <v>500</v>
      </c>
      <c r="K40" s="14" t="s">
        <v>2</v>
      </c>
      <c r="L40" s="1">
        <v>20</v>
      </c>
      <c r="M40" s="31">
        <f t="shared" si="15"/>
        <v>0</v>
      </c>
      <c r="N40" s="31">
        <v>0.012</v>
      </c>
      <c r="O40" s="47">
        <f t="shared" si="16"/>
        <v>0</v>
      </c>
      <c r="P40" s="26"/>
      <c r="Q40" s="28" t="s">
        <v>77</v>
      </c>
      <c r="R40" s="30">
        <v>630</v>
      </c>
      <c r="S40" s="14" t="s">
        <v>2</v>
      </c>
      <c r="T40" s="1">
        <v>14</v>
      </c>
      <c r="U40" s="53">
        <f>X40*11.4</f>
        <v>0</v>
      </c>
      <c r="V40" s="90">
        <v>0.017</v>
      </c>
      <c r="W40" s="86">
        <f>V40*X40</f>
        <v>0</v>
      </c>
      <c r="X40" s="86"/>
      <c r="Y40" s="12"/>
      <c r="Z40" s="12"/>
      <c r="AA40" s="12"/>
    </row>
    <row r="41" spans="1:27" ht="15" customHeight="1">
      <c r="A41" s="28"/>
      <c r="B41" s="30"/>
      <c r="C41" s="89"/>
      <c r="D41" s="1"/>
      <c r="E41" s="78"/>
      <c r="F41" s="86"/>
      <c r="G41" s="86"/>
      <c r="H41" s="86"/>
      <c r="I41" s="28" t="s">
        <v>22</v>
      </c>
      <c r="J41" s="23">
        <v>500</v>
      </c>
      <c r="K41" s="23" t="s">
        <v>2</v>
      </c>
      <c r="L41" s="24">
        <v>20</v>
      </c>
      <c r="M41" s="31">
        <f t="shared" si="15"/>
        <v>0</v>
      </c>
      <c r="N41" s="31">
        <v>0.012</v>
      </c>
      <c r="O41" s="28">
        <f t="shared" si="16"/>
        <v>0</v>
      </c>
      <c r="P41" s="82"/>
      <c r="Q41" s="28" t="s">
        <v>61</v>
      </c>
      <c r="R41" s="30">
        <v>630</v>
      </c>
      <c r="S41" s="14" t="s">
        <v>2</v>
      </c>
      <c r="T41" s="1">
        <v>14</v>
      </c>
      <c r="U41" s="53">
        <f>X41*11.4</f>
        <v>0</v>
      </c>
      <c r="V41" s="28">
        <v>0.017</v>
      </c>
      <c r="W41" s="29">
        <f>V41*X41</f>
        <v>0</v>
      </c>
      <c r="X41" s="29"/>
      <c r="Y41" s="12"/>
      <c r="Z41" s="12"/>
      <c r="AA41" s="12"/>
    </row>
    <row r="42" spans="1:27" ht="15" customHeight="1">
      <c r="A42" s="16" t="s">
        <v>70</v>
      </c>
      <c r="B42" s="15"/>
      <c r="C42" s="89"/>
      <c r="D42" s="1"/>
      <c r="E42" s="78"/>
      <c r="F42" s="86"/>
      <c r="G42" s="86"/>
      <c r="H42" s="86"/>
      <c r="I42" s="22" t="s">
        <v>43</v>
      </c>
      <c r="J42" s="63">
        <v>500</v>
      </c>
      <c r="K42" s="63" t="s">
        <v>2</v>
      </c>
      <c r="L42" s="31">
        <v>20</v>
      </c>
      <c r="M42" s="26">
        <f t="shared" si="15"/>
        <v>0</v>
      </c>
      <c r="N42" s="53">
        <v>0.018</v>
      </c>
      <c r="O42" s="28">
        <f t="shared" si="16"/>
        <v>0</v>
      </c>
      <c r="P42" s="88"/>
      <c r="Q42" s="28" t="s">
        <v>62</v>
      </c>
      <c r="R42" s="30">
        <v>630</v>
      </c>
      <c r="S42" s="14" t="s">
        <v>2</v>
      </c>
      <c r="T42" s="1">
        <v>14</v>
      </c>
      <c r="U42" s="53">
        <f>X42*11.4</f>
        <v>0</v>
      </c>
      <c r="V42" s="28">
        <v>0.017</v>
      </c>
      <c r="W42" s="29">
        <f>V42*X42</f>
        <v>0</v>
      </c>
      <c r="X42" s="29"/>
      <c r="Y42" s="12"/>
      <c r="Z42" s="12"/>
      <c r="AA42" s="12"/>
    </row>
    <row r="43" spans="1:27" ht="15" customHeight="1">
      <c r="A43" s="27" t="s">
        <v>26</v>
      </c>
      <c r="B43" s="23">
        <v>275</v>
      </c>
      <c r="C43" s="23" t="s">
        <v>2</v>
      </c>
      <c r="D43" s="23">
        <v>30</v>
      </c>
      <c r="E43" s="26">
        <f>H43*8.82</f>
        <v>0</v>
      </c>
      <c r="F43" s="29">
        <v>0.009</v>
      </c>
      <c r="G43" s="86">
        <f>F43*H43</f>
        <v>0</v>
      </c>
      <c r="H43" s="86"/>
      <c r="I43" s="33" t="s">
        <v>68</v>
      </c>
      <c r="J43" s="50">
        <v>600</v>
      </c>
      <c r="K43" s="50" t="s">
        <v>2</v>
      </c>
      <c r="L43" s="51">
        <v>20</v>
      </c>
      <c r="M43" s="53">
        <f>P43*11.4</f>
        <v>0</v>
      </c>
      <c r="N43" s="31">
        <v>0.012</v>
      </c>
      <c r="O43" s="28">
        <f t="shared" si="16"/>
        <v>0</v>
      </c>
      <c r="P43" s="29"/>
      <c r="Q43" s="83"/>
      <c r="R43" s="85"/>
      <c r="S43" s="82"/>
      <c r="T43" s="78"/>
      <c r="U43" s="1"/>
      <c r="V43" s="28"/>
      <c r="W43" s="29"/>
      <c r="X43" s="29"/>
      <c r="Y43" s="12"/>
      <c r="Z43" s="12"/>
      <c r="AA43" s="12"/>
    </row>
    <row r="44" spans="1:27" ht="15" customHeight="1">
      <c r="A44" s="33" t="s">
        <v>27</v>
      </c>
      <c r="B44" s="23">
        <v>275</v>
      </c>
      <c r="C44" s="23" t="s">
        <v>2</v>
      </c>
      <c r="D44" s="23">
        <v>30</v>
      </c>
      <c r="E44" s="26">
        <f>H44*8.82</f>
        <v>0</v>
      </c>
      <c r="F44" s="29">
        <v>0.009</v>
      </c>
      <c r="G44" s="86">
        <f>F44*H44</f>
        <v>0</v>
      </c>
      <c r="H44" s="86"/>
      <c r="I44" s="36" t="s">
        <v>68</v>
      </c>
      <c r="J44" s="30">
        <v>1000</v>
      </c>
      <c r="K44" s="14" t="s">
        <v>2</v>
      </c>
      <c r="L44" s="1">
        <v>15</v>
      </c>
      <c r="M44" s="53">
        <f>P44*15</f>
        <v>0</v>
      </c>
      <c r="N44" s="53">
        <v>0.02</v>
      </c>
      <c r="O44" s="28">
        <f t="shared" si="16"/>
        <v>0</v>
      </c>
      <c r="P44" s="29"/>
      <c r="Q44" s="83"/>
      <c r="R44" s="85"/>
      <c r="S44" s="82"/>
      <c r="T44" s="78"/>
      <c r="U44" s="1"/>
      <c r="V44" s="28"/>
      <c r="W44" s="29"/>
      <c r="X44" s="29"/>
      <c r="Y44" s="12"/>
      <c r="Z44" s="12"/>
      <c r="AA44" s="12"/>
    </row>
    <row r="45" spans="1:27" ht="15" customHeight="1">
      <c r="A45" s="33" t="s">
        <v>4</v>
      </c>
      <c r="B45" s="23">
        <v>275</v>
      </c>
      <c r="C45" s="23" t="s">
        <v>2</v>
      </c>
      <c r="D45" s="23">
        <v>30</v>
      </c>
      <c r="E45" s="26">
        <f>H45*8.82</f>
        <v>0</v>
      </c>
      <c r="F45" s="29">
        <v>0.009</v>
      </c>
      <c r="G45" s="86">
        <f>F45*H45</f>
        <v>0</v>
      </c>
      <c r="H45" s="29"/>
      <c r="I45" s="36" t="s">
        <v>91</v>
      </c>
      <c r="J45" s="30">
        <v>1000</v>
      </c>
      <c r="K45" s="14" t="s">
        <v>2</v>
      </c>
      <c r="L45" s="1">
        <v>15</v>
      </c>
      <c r="M45" s="53">
        <f>P45*15</f>
        <v>0</v>
      </c>
      <c r="N45" s="53">
        <v>0.02</v>
      </c>
      <c r="O45" s="28">
        <f t="shared" si="16"/>
        <v>0</v>
      </c>
      <c r="P45" s="29"/>
      <c r="Q45" s="92"/>
      <c r="R45" s="85">
        <v>200</v>
      </c>
      <c r="S45" s="82" t="s">
        <v>2</v>
      </c>
      <c r="T45" s="78">
        <v>60</v>
      </c>
      <c r="U45" s="53">
        <f>X45*12</f>
        <v>0</v>
      </c>
      <c r="V45" s="28">
        <v>0.017</v>
      </c>
      <c r="W45" s="29">
        <f>V45*X45</f>
        <v>0</v>
      </c>
      <c r="X45" s="29"/>
      <c r="Y45" s="12"/>
      <c r="Z45" s="12"/>
      <c r="AA45" s="12"/>
    </row>
    <row r="46" spans="1:27" ht="15" customHeight="1">
      <c r="A46" s="33" t="s">
        <v>7</v>
      </c>
      <c r="B46" s="23">
        <v>275</v>
      </c>
      <c r="C46" s="23" t="s">
        <v>2</v>
      </c>
      <c r="D46" s="23">
        <v>30</v>
      </c>
      <c r="E46" s="26">
        <f>H46*8.82</f>
        <v>0</v>
      </c>
      <c r="F46" s="29">
        <v>0.009</v>
      </c>
      <c r="G46" s="86">
        <f>F46*H46</f>
        <v>0</v>
      </c>
      <c r="H46" s="29"/>
      <c r="I46" s="137" t="s">
        <v>106</v>
      </c>
      <c r="J46" s="30">
        <v>1000</v>
      </c>
      <c r="K46" s="14" t="s">
        <v>2</v>
      </c>
      <c r="L46" s="1">
        <v>15</v>
      </c>
      <c r="M46" s="53">
        <f>P46*15</f>
        <v>0</v>
      </c>
      <c r="N46" s="53">
        <v>0.02</v>
      </c>
      <c r="O46" s="28">
        <f t="shared" si="16"/>
        <v>0</v>
      </c>
      <c r="P46" s="29"/>
      <c r="Q46" s="28"/>
      <c r="R46" s="85"/>
      <c r="S46" s="82"/>
      <c r="T46" s="78"/>
      <c r="U46" s="1"/>
      <c r="V46" s="28"/>
      <c r="W46" s="29"/>
      <c r="X46" s="29"/>
      <c r="Y46" s="12"/>
      <c r="Z46" s="12"/>
      <c r="AA46" s="12"/>
    </row>
    <row r="47" spans="1:27" ht="15" customHeight="1">
      <c r="A47" s="33" t="s">
        <v>8</v>
      </c>
      <c r="B47" s="23">
        <v>275</v>
      </c>
      <c r="C47" s="23" t="s">
        <v>2</v>
      </c>
      <c r="D47" s="23">
        <v>30</v>
      </c>
      <c r="E47" s="26">
        <f>H47*8.82</f>
        <v>0</v>
      </c>
      <c r="F47" s="29">
        <v>0.009</v>
      </c>
      <c r="G47" s="86">
        <f>F47*H47</f>
        <v>0</v>
      </c>
      <c r="H47" s="29"/>
      <c r="I47" s="137" t="s">
        <v>107</v>
      </c>
      <c r="J47" s="12">
        <v>750</v>
      </c>
      <c r="K47" s="12" t="s">
        <v>2</v>
      </c>
      <c r="L47" s="12">
        <v>16</v>
      </c>
      <c r="M47" s="53">
        <f>P47*12</f>
        <v>0</v>
      </c>
      <c r="N47" s="53">
        <v>0.02</v>
      </c>
      <c r="O47" s="28">
        <f t="shared" si="16"/>
        <v>0</v>
      </c>
      <c r="P47" s="1"/>
      <c r="Q47" s="121" t="s">
        <v>95</v>
      </c>
      <c r="R47" s="85"/>
      <c r="S47" s="82"/>
      <c r="T47" s="78"/>
      <c r="U47" s="1"/>
      <c r="V47" s="28"/>
      <c r="W47" s="29"/>
      <c r="X47" s="29"/>
      <c r="Y47" s="12"/>
      <c r="Z47" s="12"/>
      <c r="AA47" s="12"/>
    </row>
    <row r="48" spans="1:27" ht="15" customHeight="1">
      <c r="A48" s="101"/>
      <c r="B48" s="74"/>
      <c r="C48" s="74"/>
      <c r="D48" s="74"/>
      <c r="E48" s="86"/>
      <c r="F48" s="86"/>
      <c r="G48" s="29"/>
      <c r="H48" s="75"/>
      <c r="I48" s="120" t="s">
        <v>92</v>
      </c>
      <c r="J48" s="14"/>
      <c r="K48" s="14"/>
      <c r="L48" s="14"/>
      <c r="M48" s="14"/>
      <c r="N48" s="14"/>
      <c r="O48" s="89"/>
      <c r="P48" s="1"/>
      <c r="Q48" s="83" t="s">
        <v>96</v>
      </c>
      <c r="R48" s="85">
        <v>400</v>
      </c>
      <c r="S48" s="82" t="s">
        <v>98</v>
      </c>
      <c r="T48" s="78">
        <v>36</v>
      </c>
      <c r="U48" s="53">
        <f>X48*16.2</f>
        <v>0</v>
      </c>
      <c r="V48" s="52">
        <v>0.031</v>
      </c>
      <c r="W48" s="29">
        <f>V48*X48</f>
        <v>0</v>
      </c>
      <c r="X48" s="29"/>
      <c r="Y48" s="12"/>
      <c r="Z48" s="12"/>
      <c r="AA48" s="12"/>
    </row>
    <row r="49" spans="1:27" ht="15" customHeight="1">
      <c r="A49" s="59"/>
      <c r="B49" s="30"/>
      <c r="C49" s="14"/>
      <c r="D49" s="1"/>
      <c r="E49" s="52"/>
      <c r="F49" s="29"/>
      <c r="G49" s="28"/>
      <c r="H49" s="29"/>
      <c r="I49" s="111" t="s">
        <v>93</v>
      </c>
      <c r="J49" s="112">
        <v>450</v>
      </c>
      <c r="K49" s="10" t="s">
        <v>2</v>
      </c>
      <c r="L49" s="113">
        <v>15</v>
      </c>
      <c r="M49" s="35">
        <f>P49*16.94032</f>
        <v>0</v>
      </c>
      <c r="N49" s="53">
        <v>0.015</v>
      </c>
      <c r="O49" s="62">
        <f aca="true" t="shared" si="17" ref="O49:O55">P49*N49</f>
        <v>0</v>
      </c>
      <c r="P49" s="114"/>
      <c r="Q49" s="83" t="s">
        <v>97</v>
      </c>
      <c r="R49" s="85">
        <v>400</v>
      </c>
      <c r="S49" s="82" t="s">
        <v>98</v>
      </c>
      <c r="T49" s="78">
        <v>36</v>
      </c>
      <c r="U49" s="53">
        <f>X49*16.2</f>
        <v>0</v>
      </c>
      <c r="V49" s="52">
        <v>0.031</v>
      </c>
      <c r="W49" s="29">
        <f>V49*X49</f>
        <v>0</v>
      </c>
      <c r="X49" s="29"/>
      <c r="Y49" s="12"/>
      <c r="Z49" s="12"/>
      <c r="AA49" s="12"/>
    </row>
    <row r="50" spans="1:27" ht="15" customHeight="1">
      <c r="A50" s="101" t="s">
        <v>82</v>
      </c>
      <c r="B50" s="74"/>
      <c r="C50" s="74"/>
      <c r="D50" s="74"/>
      <c r="E50" s="86">
        <f>H50*5</f>
        <v>0</v>
      </c>
      <c r="F50" s="86">
        <v>0.007</v>
      </c>
      <c r="G50" s="29">
        <f>F50*H50</f>
        <v>0</v>
      </c>
      <c r="H50" s="29"/>
      <c r="I50" s="111" t="s">
        <v>94</v>
      </c>
      <c r="J50" s="112">
        <v>450</v>
      </c>
      <c r="K50" s="10" t="s">
        <v>2</v>
      </c>
      <c r="L50" s="113">
        <v>15</v>
      </c>
      <c r="M50" s="35">
        <f>P50*16.94032</f>
        <v>0</v>
      </c>
      <c r="N50" s="53">
        <v>0.015</v>
      </c>
      <c r="O50" s="62">
        <f t="shared" si="17"/>
        <v>0</v>
      </c>
      <c r="P50" s="114"/>
      <c r="Q50" s="83"/>
      <c r="R50" s="85"/>
      <c r="S50" s="82"/>
      <c r="T50" s="78"/>
      <c r="U50" s="1"/>
      <c r="V50" s="29"/>
      <c r="W50" s="29"/>
      <c r="X50" s="29"/>
      <c r="Y50" s="21"/>
      <c r="Z50" s="21"/>
      <c r="AA50" s="21"/>
    </row>
    <row r="51" spans="1:27" ht="15" customHeight="1">
      <c r="A51" s="76"/>
      <c r="B51" s="30"/>
      <c r="C51" s="14"/>
      <c r="D51" s="1"/>
      <c r="E51" s="52"/>
      <c r="F51" s="28"/>
      <c r="G51" s="28"/>
      <c r="H51" s="29"/>
      <c r="I51" s="105" t="s">
        <v>80</v>
      </c>
      <c r="J51" s="106">
        <v>250</v>
      </c>
      <c r="K51" s="89" t="s">
        <v>2</v>
      </c>
      <c r="L51" s="107">
        <v>50</v>
      </c>
      <c r="M51" s="82">
        <f>P51*12</f>
        <v>0</v>
      </c>
      <c r="N51" s="29">
        <v>0.012</v>
      </c>
      <c r="O51" s="28">
        <f t="shared" si="17"/>
        <v>0</v>
      </c>
      <c r="P51" s="88"/>
      <c r="Q51" s="83"/>
      <c r="R51" s="30"/>
      <c r="S51" s="14"/>
      <c r="T51" s="1"/>
      <c r="U51" s="1"/>
      <c r="V51" s="29"/>
      <c r="W51" s="29"/>
      <c r="X51" s="29"/>
      <c r="Y51" s="12"/>
      <c r="Z51" s="12"/>
      <c r="AA51" s="12"/>
    </row>
    <row r="52" spans="1:27" ht="15" customHeight="1">
      <c r="A52" s="28"/>
      <c r="B52" s="85"/>
      <c r="C52" s="82"/>
      <c r="D52" s="78"/>
      <c r="E52" s="52"/>
      <c r="F52" s="28"/>
      <c r="G52" s="28"/>
      <c r="H52" s="29"/>
      <c r="I52" s="105" t="s">
        <v>81</v>
      </c>
      <c r="J52" s="106">
        <v>450</v>
      </c>
      <c r="K52" s="89" t="s">
        <v>2</v>
      </c>
      <c r="L52" s="107">
        <v>15</v>
      </c>
      <c r="M52" s="1">
        <f>P52*15</f>
        <v>0</v>
      </c>
      <c r="N52" s="55">
        <v>0.015</v>
      </c>
      <c r="O52" s="28">
        <f t="shared" si="17"/>
        <v>0</v>
      </c>
      <c r="P52" s="88"/>
      <c r="Q52" s="83"/>
      <c r="R52" s="30"/>
      <c r="S52" s="14"/>
      <c r="T52" s="1"/>
      <c r="U52" s="1"/>
      <c r="V52" s="29"/>
      <c r="W52" s="29"/>
      <c r="X52" s="29"/>
      <c r="Y52" s="12"/>
      <c r="Z52" s="12"/>
      <c r="AA52" s="12"/>
    </row>
    <row r="53" spans="1:27" ht="15" customHeight="1">
      <c r="A53" s="83"/>
      <c r="B53" s="30"/>
      <c r="C53" s="14"/>
      <c r="D53" s="1"/>
      <c r="E53" s="52"/>
      <c r="F53" s="28"/>
      <c r="G53" s="28"/>
      <c r="H53" s="29"/>
      <c r="I53" s="83" t="s">
        <v>89</v>
      </c>
      <c r="J53" s="77">
        <v>400</v>
      </c>
      <c r="K53" s="9" t="s">
        <v>2</v>
      </c>
      <c r="L53" s="58">
        <v>24</v>
      </c>
      <c r="M53" s="1">
        <f>P53*9.6</f>
        <v>0</v>
      </c>
      <c r="N53" s="31">
        <v>0.012</v>
      </c>
      <c r="O53" s="47">
        <f t="shared" si="17"/>
        <v>0</v>
      </c>
      <c r="P53" s="29"/>
      <c r="Q53" s="83"/>
      <c r="R53" s="30"/>
      <c r="S53" s="14"/>
      <c r="T53" s="1"/>
      <c r="U53" s="1"/>
      <c r="V53" s="29"/>
      <c r="W53" s="29"/>
      <c r="X53" s="29"/>
      <c r="Y53" s="12"/>
      <c r="Z53" s="12"/>
      <c r="AA53" s="12"/>
    </row>
    <row r="54" spans="1:27" ht="15" customHeight="1">
      <c r="A54" s="102"/>
      <c r="B54" s="102"/>
      <c r="C54" s="103"/>
      <c r="D54" s="104"/>
      <c r="E54" s="1"/>
      <c r="F54" s="29"/>
      <c r="G54" s="29"/>
      <c r="H54" s="29"/>
      <c r="I54" s="83" t="s">
        <v>90</v>
      </c>
      <c r="J54" s="77">
        <v>400</v>
      </c>
      <c r="K54" s="9" t="s">
        <v>2</v>
      </c>
      <c r="L54" s="58">
        <v>24</v>
      </c>
      <c r="M54" s="1">
        <f>P54*9.6</f>
        <v>0</v>
      </c>
      <c r="N54" s="31">
        <v>0.012</v>
      </c>
      <c r="O54" s="47">
        <f t="shared" si="17"/>
        <v>0</v>
      </c>
      <c r="P54" s="29"/>
      <c r="Q54" s="83"/>
      <c r="R54" s="30"/>
      <c r="S54" s="14"/>
      <c r="T54" s="1"/>
      <c r="U54" s="1"/>
      <c r="V54" s="29"/>
      <c r="W54" s="29"/>
      <c r="X54" s="29"/>
      <c r="Y54" s="13"/>
      <c r="Z54" s="13"/>
      <c r="AA54" s="13"/>
    </row>
    <row r="55" spans="1:27" ht="15" customHeight="1">
      <c r="A55" s="102"/>
      <c r="B55" s="102"/>
      <c r="C55" s="103"/>
      <c r="D55" s="104"/>
      <c r="E55" s="1"/>
      <c r="F55" s="29"/>
      <c r="G55" s="29"/>
      <c r="H55" s="29"/>
      <c r="I55" s="28" t="s">
        <v>79</v>
      </c>
      <c r="J55" s="30">
        <v>400</v>
      </c>
      <c r="K55" s="14" t="s">
        <v>2</v>
      </c>
      <c r="L55" s="1">
        <v>40</v>
      </c>
      <c r="M55" s="78">
        <f>P55*16</f>
        <v>0</v>
      </c>
      <c r="N55" s="31">
        <v>0.012</v>
      </c>
      <c r="O55" s="47">
        <f t="shared" si="17"/>
        <v>0</v>
      </c>
      <c r="P55" s="29"/>
      <c r="Q55" s="83"/>
      <c r="R55" s="30"/>
      <c r="S55" s="14"/>
      <c r="T55" s="1"/>
      <c r="U55" s="1"/>
      <c r="V55" s="29"/>
      <c r="W55" s="29"/>
      <c r="X55" s="29"/>
      <c r="Y55" s="13"/>
      <c r="Z55" s="13"/>
      <c r="AA55" s="13"/>
    </row>
    <row r="56" spans="1:27" ht="15" customHeight="1">
      <c r="A56" s="102" t="s">
        <v>28</v>
      </c>
      <c r="B56" s="103"/>
      <c r="C56" s="103"/>
      <c r="D56" s="103"/>
      <c r="E56" s="1"/>
      <c r="F56" s="29"/>
      <c r="G56" s="29"/>
      <c r="H56" s="115">
        <f>SUM(H6:H55,P6:P55,X6:X55)</f>
        <v>0</v>
      </c>
      <c r="I56" s="102" t="s">
        <v>32</v>
      </c>
      <c r="J56" s="14"/>
      <c r="K56" s="14"/>
      <c r="L56" s="14"/>
      <c r="M56" s="14"/>
      <c r="N56" s="14"/>
      <c r="O56" s="1"/>
      <c r="P56" s="116">
        <f>SUM(E5:E55,M6:M55,U6:U55)</f>
        <v>0</v>
      </c>
      <c r="Q56" s="117" t="s">
        <v>49</v>
      </c>
      <c r="R56" s="14"/>
      <c r="S56" s="14"/>
      <c r="T56" s="14"/>
      <c r="U56" s="14"/>
      <c r="V56" s="14"/>
      <c r="W56" s="14"/>
      <c r="X56" s="118">
        <f>SUM(G6:G55,O6:O56,W6:W55)</f>
        <v>0</v>
      </c>
      <c r="Y56" s="13"/>
      <c r="Z56" s="13"/>
      <c r="AA56" s="13"/>
    </row>
    <row r="57" spans="1:27" ht="15" customHeight="1">
      <c r="A57" s="48"/>
      <c r="B57" s="12"/>
      <c r="C57" s="12"/>
      <c r="D57" s="12"/>
      <c r="E57" s="65"/>
      <c r="F57" s="65"/>
      <c r="G57" s="65"/>
      <c r="H57" s="12"/>
      <c r="Y57" s="13"/>
      <c r="Z57" s="13"/>
      <c r="AA57" s="13"/>
    </row>
    <row r="58" spans="1:27" ht="15" customHeight="1">
      <c r="A58" s="11"/>
      <c r="B58" s="12"/>
      <c r="C58" s="12"/>
      <c r="D58" s="12"/>
      <c r="E58" s="12"/>
      <c r="F58" s="12"/>
      <c r="G58" s="12"/>
      <c r="H58" s="12"/>
      <c r="M58" s="12"/>
      <c r="N58" s="12"/>
      <c r="O58" s="12"/>
      <c r="Y58" s="13"/>
      <c r="Z58" s="13"/>
      <c r="AA58" s="13"/>
    </row>
    <row r="59" spans="1:27" ht="15" customHeight="1">
      <c r="A59" s="11"/>
      <c r="B59" s="11"/>
      <c r="C59" s="11"/>
      <c r="D59" s="11"/>
      <c r="E59" s="12"/>
      <c r="F59" s="12"/>
      <c r="G59" s="11"/>
      <c r="H59" s="12"/>
      <c r="M59" s="65"/>
      <c r="N59" s="65"/>
      <c r="O59" s="65"/>
      <c r="Y59" s="13"/>
      <c r="Z59" s="13"/>
      <c r="AA59" s="13"/>
    </row>
    <row r="60" spans="1:27" ht="15" customHeight="1">
      <c r="A60" s="67"/>
      <c r="B60" s="67"/>
      <c r="C60" s="67"/>
      <c r="D60" s="67"/>
      <c r="E60" s="12"/>
      <c r="F60" s="12"/>
      <c r="G60" s="11"/>
      <c r="H60" s="12"/>
      <c r="Q60" s="65"/>
      <c r="R60" s="65"/>
      <c r="S60" s="65"/>
      <c r="Y60" s="13"/>
      <c r="Z60" s="13"/>
      <c r="AA60" s="13"/>
    </row>
    <row r="61" spans="5:27" ht="15" customHeight="1">
      <c r="E61" s="12"/>
      <c r="F61" s="12"/>
      <c r="G61" s="12"/>
      <c r="Y61" s="13"/>
      <c r="Z61" s="13"/>
      <c r="AA61" s="13"/>
    </row>
    <row r="62" spans="17:27" ht="13.5" customHeight="1">
      <c r="Q62" s="67"/>
      <c r="R62" s="12"/>
      <c r="S62" s="12"/>
      <c r="T62" s="12"/>
      <c r="U62" s="12"/>
      <c r="V62" s="12"/>
      <c r="W62" s="12"/>
      <c r="X62" s="70"/>
      <c r="Y62" s="13"/>
      <c r="Z62" s="13"/>
      <c r="AA62" s="13"/>
    </row>
    <row r="63" spans="25:27" ht="13.5" customHeight="1">
      <c r="Y63" s="13"/>
      <c r="Z63" s="13"/>
      <c r="AA63" s="13"/>
    </row>
    <row r="64" spans="25:27" ht="13.5" customHeight="1">
      <c r="Y64" s="13"/>
      <c r="Z64" s="13"/>
      <c r="AA64" s="13"/>
    </row>
    <row r="65" spans="25:27" ht="13.5" customHeight="1">
      <c r="Y65" s="13"/>
      <c r="Z65" s="13"/>
      <c r="AA65" s="13"/>
    </row>
    <row r="66" spans="25:27" ht="13.5" customHeight="1">
      <c r="Y66" s="13"/>
      <c r="Z66" s="13"/>
      <c r="AA66" s="13"/>
    </row>
    <row r="67" spans="9:16" ht="15.75" customHeight="1">
      <c r="I67" s="67"/>
      <c r="J67" s="12"/>
      <c r="K67" s="12"/>
      <c r="L67" s="12"/>
      <c r="P67" s="68"/>
    </row>
    <row r="68" spans="13:15" ht="13.5" customHeight="1">
      <c r="M68" s="12"/>
      <c r="N68" s="12"/>
      <c r="O68" s="12"/>
    </row>
    <row r="74" ht="15" customHeight="1"/>
    <row r="103" spans="25:27" ht="13.5" customHeight="1">
      <c r="Y103" s="13"/>
      <c r="Z103" s="13"/>
      <c r="AA103" s="13"/>
    </row>
  </sheetData>
  <printOptions/>
  <pageMargins left="0.1968503937007874" right="0.1968503937007874" top="0.1968503937007874" bottom="0.1968503937007874" header="0.5118110236220472" footer="0.2"/>
  <pageSetup horizontalDpi="600" verticalDpi="600" orientation="portrait" paperSize="9" scale="5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Gargona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Махров</dc:creator>
  <cp:keywords/>
  <dc:description/>
  <cp:lastModifiedBy>мир</cp:lastModifiedBy>
  <cp:lastPrinted>2010-07-09T08:34:05Z</cp:lastPrinted>
  <dcterms:created xsi:type="dcterms:W3CDTF">2000-10-10T06:56:59Z</dcterms:created>
  <dcterms:modified xsi:type="dcterms:W3CDTF">2011-03-01T07:52:11Z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14B15E8">
    <vt:lpwstr/>
  </property>
  <property fmtid="{D5CDD505-2E9C-101B-9397-08002B2CF9AE}" pid="22" name="IVIDCCC5D334">
    <vt:lpwstr/>
  </property>
  <property fmtid="{D5CDD505-2E9C-101B-9397-08002B2CF9AE}" pid="23" name="IVID13411806">
    <vt:lpwstr/>
  </property>
  <property fmtid="{D5CDD505-2E9C-101B-9397-08002B2CF9AE}" pid="24" name="IVID944239FE">
    <vt:lpwstr/>
  </property>
  <property fmtid="{D5CDD505-2E9C-101B-9397-08002B2CF9AE}" pid="25" name="IVID226417E6">
    <vt:lpwstr/>
  </property>
  <property fmtid="{D5CDD505-2E9C-101B-9397-08002B2CF9AE}" pid="26" name="IVID44FFCE9B">
    <vt:lpwstr/>
  </property>
  <property fmtid="{D5CDD505-2E9C-101B-9397-08002B2CF9AE}" pid="27" name="IVID2D3813FF">
    <vt:lpwstr/>
  </property>
  <property fmtid="{D5CDD505-2E9C-101B-9397-08002B2CF9AE}" pid="28" name="IVID381D17D8">
    <vt:lpwstr/>
  </property>
  <property fmtid="{D5CDD505-2E9C-101B-9397-08002B2CF9AE}" pid="29" name="IVID113812EE">
    <vt:lpwstr/>
  </property>
  <property fmtid="{D5CDD505-2E9C-101B-9397-08002B2CF9AE}" pid="30" name="IVID1C0B07D6">
    <vt:lpwstr/>
  </property>
  <property fmtid="{D5CDD505-2E9C-101B-9397-08002B2CF9AE}" pid="31" name="IVID24838E4F">
    <vt:lpwstr/>
  </property>
  <property fmtid="{D5CDD505-2E9C-101B-9397-08002B2CF9AE}" pid="32" name="IVIDA4707FC">
    <vt:lpwstr/>
  </property>
  <property fmtid="{D5CDD505-2E9C-101B-9397-08002B2CF9AE}" pid="33" name="IVID2D4216D9">
    <vt:lpwstr/>
  </property>
  <property fmtid="{D5CDD505-2E9C-101B-9397-08002B2CF9AE}" pid="34" name="IVID2A5E1AEF">
    <vt:lpwstr/>
  </property>
  <property fmtid="{D5CDD505-2E9C-101B-9397-08002B2CF9AE}" pid="35" name="IVID275B85D8">
    <vt:lpwstr/>
  </property>
  <property fmtid="{D5CDD505-2E9C-101B-9397-08002B2CF9AE}" pid="36" name="IVID305207F0">
    <vt:lpwstr/>
  </property>
  <property fmtid="{D5CDD505-2E9C-101B-9397-08002B2CF9AE}" pid="37" name="IVID190A4542">
    <vt:lpwstr/>
  </property>
  <property fmtid="{D5CDD505-2E9C-101B-9397-08002B2CF9AE}" pid="38" name="IVIDB401705">
    <vt:lpwstr/>
  </property>
  <property fmtid="{D5CDD505-2E9C-101B-9397-08002B2CF9AE}" pid="39" name="IVID191A16CF">
    <vt:lpwstr/>
  </property>
  <property fmtid="{D5CDD505-2E9C-101B-9397-08002B2CF9AE}" pid="40" name="IVID101611D5">
    <vt:lpwstr/>
  </property>
</Properties>
</file>